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https://vliruos.sharepoint.com/sites/PROGRAMMAWERKING/Gedeelde documenten/Oproepen en Selecties/4 Oproepen en Selecties/1 IUC/5_IUC 2026/1.Oproepen/3_IUC 2026_Fully Fledged/"/>
    </mc:Choice>
  </mc:AlternateContent>
  <xr:revisionPtr revIDLastSave="279" documentId="13_ncr:1_{0D997FB8-ABF3-4712-A5DF-830BF83F995E}" xr6:coauthVersionLast="47" xr6:coauthVersionMax="47" xr10:uidLastSave="{FC094A99-32A2-4CCA-9589-153249523F4F}"/>
  <workbookProtection workbookAlgorithmName="SHA-512" workbookHashValue="rHFaftFehfSwlJULPb/8kK2Of+ftfmhnY8XwL1Q0myeMnuPxWohFowZzqDaA0IAKLc670iuPi/9fxJbiMLS4+A==" workbookSaltValue="/SoB03Y5dzpEAnlpndv6ng==" workbookSpinCount="100000" lockStructure="1"/>
  <bookViews>
    <workbookView xWindow="-108" yWindow="-108" windowWidth="23256" windowHeight="12456" activeTab="1" xr2:uid="{00000000-000D-0000-FFFF-FFFF00000000}"/>
  </bookViews>
  <sheets>
    <sheet name="Manual" sheetId="9" r:id="rId1"/>
    <sheet name="OVERVIEW" sheetId="3" r:id="rId2"/>
    <sheet name="A. Investment costs" sheetId="5" r:id="rId3"/>
    <sheet name="B. Operational costs" sheetId="6" r:id="rId4"/>
    <sheet name="C. Personnel costs" sheetId="7" r:id="rId5"/>
    <sheet name="D. Scholarship costs" sheetId="2" r:id="rId6"/>
    <sheet name="Validation" sheetId="1" state="hidden" r:id="rId7"/>
  </sheets>
  <externalReferences>
    <externalReference r:id="rId8"/>
  </externalReferences>
  <definedNames>
    <definedName name="_MainList">INDEX(tblVal[],0,MATCH(INDEX(Scholarship_costs[#This Row],COLUMN()-COLUMN(Scholarship_costs[])),tblVal[#Headers],0))</definedName>
    <definedName name="_Regions">INDEX(tblVal[Location],1,1):INDEX(tblVal[Location],COUNTA(tblVal[Location]))</definedName>
    <definedName name="_Shortterm">INDEX([1]!Validation[#Data],0,MATCH(INDEX([1]!Scholarshipsdetail[#This Row],COLUMN()-COLUMN([1]!Scholarshipsdetail[#Data])),[1]!Validation[#Headers],0))</definedName>
    <definedName name="_Shorttermuse">INDEX([1]!Validation[Short term],1,1):INDEX([1]!Validation[Short term],COUNTA([1]!Validation[Short term]))</definedName>
    <definedName name="_UseList" localSheetId="0">INDEX([0]!_MainList,1,1):INDEX([0]!_MainList,COUNTA([0]!_MainList))</definedName>
    <definedName name="_UseList">INDEX(_MainList,1,1):INDEX(_MainList,COUNTA(_MainList))</definedName>
    <definedName name="_xlnm.Print_Area" localSheetId="1">OVERVIEW!$A$9:$G$31</definedName>
    <definedName name="Type1">[1]Validation!$D$2:$D$4</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2" l="1"/>
  <c r="J17" i="2"/>
  <c r="K17" i="2"/>
  <c r="L17" i="2"/>
  <c r="I14" i="2"/>
  <c r="J14" i="2"/>
  <c r="J12" i="2"/>
  <c r="I12" i="2"/>
  <c r="F34" i="3"/>
  <c r="E34" i="3"/>
  <c r="D34" i="3"/>
  <c r="F33" i="3"/>
  <c r="E33" i="3"/>
  <c r="D33" i="3"/>
  <c r="C34" i="3"/>
  <c r="C33" i="3"/>
  <c r="B34" i="3"/>
  <c r="B33" i="3"/>
  <c r="F23" i="3" l="1"/>
  <c r="E23" i="3"/>
  <c r="F22" i="3"/>
  <c r="E22" i="3"/>
  <c r="F20" i="3"/>
  <c r="E20" i="3"/>
  <c r="F19" i="3"/>
  <c r="E19" i="3"/>
  <c r="F18" i="3"/>
  <c r="E18" i="3"/>
  <c r="F17" i="3"/>
  <c r="E17" i="3"/>
  <c r="F16" i="3"/>
  <c r="E16" i="3"/>
  <c r="F14" i="3"/>
  <c r="E14" i="3"/>
  <c r="F13" i="3"/>
  <c r="E13" i="3"/>
  <c r="F12" i="3"/>
  <c r="E12" i="3"/>
  <c r="Z12" i="2"/>
  <c r="Z13" i="2"/>
  <c r="Z14" i="2"/>
  <c r="Z15" i="2"/>
  <c r="Z17" i="2"/>
  <c r="Z18" i="2"/>
  <c r="Z19" i="2"/>
  <c r="Z20" i="2"/>
  <c r="Z21" i="2"/>
  <c r="Z22" i="2"/>
  <c r="Z23" i="2"/>
  <c r="Z24" i="2"/>
  <c r="Z25" i="2"/>
  <c r="Z26" i="2"/>
  <c r="Z27" i="2"/>
  <c r="Z28" i="2"/>
  <c r="Z29" i="2"/>
  <c r="Z30" i="2"/>
  <c r="Z31" i="2"/>
  <c r="Z32" i="2"/>
  <c r="Z33" i="2"/>
  <c r="Z34" i="2"/>
  <c r="Z35" i="2"/>
  <c r="Z36" i="2"/>
  <c r="Z37" i="2"/>
  <c r="Z38" i="2"/>
  <c r="Z39" i="2"/>
  <c r="Z40" i="2"/>
  <c r="Z41" i="2"/>
  <c r="Y12" i="2"/>
  <c r="Y13" i="2"/>
  <c r="Y14" i="2"/>
  <c r="Y15" i="2"/>
  <c r="Y16" i="2"/>
  <c r="Y17" i="2"/>
  <c r="Y18" i="2"/>
  <c r="Y19" i="2"/>
  <c r="Y20" i="2"/>
  <c r="Y21" i="2"/>
  <c r="Y22" i="2"/>
  <c r="Y23" i="2"/>
  <c r="Y24" i="2"/>
  <c r="Y25" i="2"/>
  <c r="Y26" i="2"/>
  <c r="Y27" i="2"/>
  <c r="Y28" i="2"/>
  <c r="Y29" i="2"/>
  <c r="Y30" i="2"/>
  <c r="Y31" i="2"/>
  <c r="Y32" i="2"/>
  <c r="Y33" i="2"/>
  <c r="Y34" i="2"/>
  <c r="Y35" i="2"/>
  <c r="Y36" i="2"/>
  <c r="Y37" i="2"/>
  <c r="Y38" i="2"/>
  <c r="Y39" i="2"/>
  <c r="Y40" i="2"/>
  <c r="Y41" i="2"/>
  <c r="B18" i="2"/>
  <c r="A18" i="2" s="1"/>
  <c r="B19" i="2"/>
  <c r="A19" i="2" s="1"/>
  <c r="B20" i="2"/>
  <c r="A20" i="2" s="1"/>
  <c r="B21" i="2"/>
  <c r="A21" i="2" s="1"/>
  <c r="B22" i="2"/>
  <c r="A22" i="2" s="1"/>
  <c r="B23" i="2"/>
  <c r="A23" i="2" s="1"/>
  <c r="B24" i="2"/>
  <c r="A24" i="2" s="1"/>
  <c r="B25" i="2"/>
  <c r="A25" i="2" s="1"/>
  <c r="B26" i="2"/>
  <c r="A26" i="2" s="1"/>
  <c r="B27" i="2"/>
  <c r="A27" i="2" s="1"/>
  <c r="I18" i="2"/>
  <c r="I19" i="2"/>
  <c r="I20" i="2"/>
  <c r="I21" i="2"/>
  <c r="I22" i="2"/>
  <c r="I23" i="2"/>
  <c r="I24" i="2"/>
  <c r="I25" i="2"/>
  <c r="I26" i="2"/>
  <c r="I27" i="2"/>
  <c r="J18" i="2"/>
  <c r="J19" i="2"/>
  <c r="J20" i="2"/>
  <c r="J21" i="2"/>
  <c r="J22" i="2"/>
  <c r="J23" i="2"/>
  <c r="J24" i="2"/>
  <c r="J25" i="2"/>
  <c r="J26" i="2"/>
  <c r="J27" i="2"/>
  <c r="K18" i="2"/>
  <c r="K19" i="2"/>
  <c r="K20" i="2"/>
  <c r="K21" i="2"/>
  <c r="K22" i="2"/>
  <c r="K23" i="2"/>
  <c r="K24" i="2"/>
  <c r="K25" i="2"/>
  <c r="K26" i="2"/>
  <c r="K27" i="2"/>
  <c r="L18" i="2"/>
  <c r="L19" i="2"/>
  <c r="L20" i="2"/>
  <c r="L21" i="2"/>
  <c r="L22" i="2"/>
  <c r="L23" i="2"/>
  <c r="L24" i="2"/>
  <c r="L25" i="2"/>
  <c r="L26" i="2"/>
  <c r="L27" i="2"/>
  <c r="O18" i="2"/>
  <c r="O19" i="2"/>
  <c r="O20" i="2"/>
  <c r="O21" i="2"/>
  <c r="O22" i="2"/>
  <c r="O23" i="2"/>
  <c r="O24" i="2"/>
  <c r="O25" i="2"/>
  <c r="O26" i="2"/>
  <c r="O27" i="2"/>
  <c r="P18" i="2"/>
  <c r="P19" i="2"/>
  <c r="P20" i="2"/>
  <c r="P21" i="2"/>
  <c r="P22" i="2"/>
  <c r="P23" i="2"/>
  <c r="P24" i="2"/>
  <c r="P25" i="2"/>
  <c r="P26" i="2"/>
  <c r="P27" i="2"/>
  <c r="Q18" i="2"/>
  <c r="Q19" i="2"/>
  <c r="Q20" i="2"/>
  <c r="Q21" i="2"/>
  <c r="Q22" i="2"/>
  <c r="Q23" i="2"/>
  <c r="Q24" i="2"/>
  <c r="Q25" i="2"/>
  <c r="Q26" i="2"/>
  <c r="Q27" i="2"/>
  <c r="T18" i="2"/>
  <c r="T19" i="2"/>
  <c r="T20" i="2"/>
  <c r="T21" i="2"/>
  <c r="T22" i="2"/>
  <c r="T23" i="2"/>
  <c r="T24" i="2"/>
  <c r="T25" i="2"/>
  <c r="T26" i="2"/>
  <c r="T27" i="2"/>
  <c r="U18" i="2"/>
  <c r="U19" i="2"/>
  <c r="U20" i="2"/>
  <c r="U21" i="2"/>
  <c r="U22" i="2"/>
  <c r="U23" i="2"/>
  <c r="U24" i="2"/>
  <c r="U25" i="2"/>
  <c r="U26" i="2"/>
  <c r="U27" i="2"/>
  <c r="V18" i="2"/>
  <c r="V19" i="2"/>
  <c r="V20" i="2"/>
  <c r="V21" i="2"/>
  <c r="V22" i="2"/>
  <c r="V23" i="2"/>
  <c r="V24" i="2"/>
  <c r="V25" i="2"/>
  <c r="V26" i="2"/>
  <c r="V27" i="2"/>
  <c r="W18" i="2"/>
  <c r="W19" i="2"/>
  <c r="W20" i="2"/>
  <c r="W21" i="2"/>
  <c r="W22" i="2"/>
  <c r="W23" i="2"/>
  <c r="W24" i="2"/>
  <c r="W25" i="2"/>
  <c r="W26" i="2"/>
  <c r="W27" i="2"/>
  <c r="X18" i="2"/>
  <c r="X19" i="2"/>
  <c r="X20" i="2"/>
  <c r="X21" i="2"/>
  <c r="X22" i="2"/>
  <c r="X23" i="2"/>
  <c r="X24" i="2"/>
  <c r="X25" i="2"/>
  <c r="X26" i="2"/>
  <c r="X27" i="2"/>
  <c r="A14" i="5"/>
  <c r="A15" i="5"/>
  <c r="A16" i="5"/>
  <c r="A17" i="5"/>
  <c r="A18" i="5"/>
  <c r="A19" i="5"/>
  <c r="A20" i="5"/>
  <c r="A21" i="5"/>
  <c r="A22" i="5"/>
  <c r="A23" i="5"/>
  <c r="A20" i="6"/>
  <c r="A21" i="6"/>
  <c r="A22" i="6"/>
  <c r="A23" i="6"/>
  <c r="A24" i="6"/>
  <c r="A25" i="6"/>
  <c r="A26" i="6"/>
  <c r="A27" i="6"/>
  <c r="A28" i="6"/>
  <c r="A29" i="6"/>
  <c r="A15" i="7"/>
  <c r="A16" i="7"/>
  <c r="A17" i="7"/>
  <c r="A18" i="7"/>
  <c r="A19" i="7"/>
  <c r="A20" i="7"/>
  <c r="A21" i="7"/>
  <c r="A22" i="7"/>
  <c r="A23" i="7"/>
  <c r="A24" i="7"/>
  <c r="I5" i="7"/>
  <c r="H5" i="7"/>
  <c r="I4" i="7"/>
  <c r="I3" i="7" s="1"/>
  <c r="H4" i="7"/>
  <c r="I8" i="6"/>
  <c r="H8" i="6"/>
  <c r="I7" i="6"/>
  <c r="H7" i="6"/>
  <c r="I6" i="6"/>
  <c r="H6" i="6"/>
  <c r="I5" i="6"/>
  <c r="H5" i="6"/>
  <c r="I4" i="6"/>
  <c r="H4" i="6"/>
  <c r="I6" i="5"/>
  <c r="H6" i="5"/>
  <c r="I5" i="5"/>
  <c r="H5" i="5"/>
  <c r="I4" i="5"/>
  <c r="H4" i="5"/>
  <c r="B17" i="3"/>
  <c r="J15" i="2"/>
  <c r="O13" i="2"/>
  <c r="K12" i="2"/>
  <c r="A14" i="7"/>
  <c r="B13" i="2"/>
  <c r="A13" i="2" s="1"/>
  <c r="B14" i="2"/>
  <c r="A14" i="2" s="1"/>
  <c r="B15" i="2"/>
  <c r="A15" i="2" s="1"/>
  <c r="B16" i="2"/>
  <c r="A16" i="2" s="1"/>
  <c r="B17" i="2"/>
  <c r="A17" i="2" s="1"/>
  <c r="B28" i="2"/>
  <c r="A28" i="2" s="1"/>
  <c r="B29" i="2"/>
  <c r="A29" i="2" s="1"/>
  <c r="B30" i="2"/>
  <c r="A30" i="2" s="1"/>
  <c r="B31" i="2"/>
  <c r="A31" i="2" s="1"/>
  <c r="B32" i="2"/>
  <c r="A32" i="2" s="1"/>
  <c r="I13" i="2"/>
  <c r="Q14" i="2"/>
  <c r="I15" i="2"/>
  <c r="I16" i="2"/>
  <c r="T16" i="2" s="1"/>
  <c r="I28" i="2"/>
  <c r="I29" i="2"/>
  <c r="I30" i="2"/>
  <c r="I31" i="2"/>
  <c r="I32" i="2"/>
  <c r="J13" i="2"/>
  <c r="J16" i="2"/>
  <c r="J28" i="2"/>
  <c r="J29" i="2"/>
  <c r="J30" i="2"/>
  <c r="J31" i="2"/>
  <c r="J32" i="2"/>
  <c r="K13" i="2"/>
  <c r="K14" i="2"/>
  <c r="K15" i="2"/>
  <c r="K16" i="2"/>
  <c r="K28" i="2"/>
  <c r="K29" i="2"/>
  <c r="K30" i="2"/>
  <c r="K31" i="2"/>
  <c r="K32" i="2"/>
  <c r="L13" i="2"/>
  <c r="L14" i="2"/>
  <c r="L15" i="2"/>
  <c r="L16" i="2"/>
  <c r="L28" i="2"/>
  <c r="L29" i="2"/>
  <c r="L30" i="2"/>
  <c r="L31" i="2"/>
  <c r="L32" i="2"/>
  <c r="O14" i="2"/>
  <c r="O15" i="2"/>
  <c r="O16" i="2"/>
  <c r="O17" i="2"/>
  <c r="O28" i="2"/>
  <c r="O29" i="2"/>
  <c r="O30" i="2"/>
  <c r="O31" i="2"/>
  <c r="O32" i="2"/>
  <c r="P15" i="2"/>
  <c r="P16" i="2"/>
  <c r="P17" i="2"/>
  <c r="P28" i="2"/>
  <c r="P29" i="2"/>
  <c r="P30" i="2"/>
  <c r="P31" i="2"/>
  <c r="P32" i="2"/>
  <c r="Q15" i="2"/>
  <c r="Q16" i="2"/>
  <c r="Q17" i="2"/>
  <c r="Q28" i="2"/>
  <c r="Q29" i="2"/>
  <c r="Q30" i="2"/>
  <c r="Q31" i="2"/>
  <c r="Q32" i="2"/>
  <c r="T13" i="2"/>
  <c r="T14" i="2"/>
  <c r="T15" i="2"/>
  <c r="T17" i="2"/>
  <c r="T28" i="2"/>
  <c r="T29" i="2"/>
  <c r="T30" i="2"/>
  <c r="T31" i="2"/>
  <c r="T32" i="2"/>
  <c r="U13" i="2"/>
  <c r="U15" i="2"/>
  <c r="U16" i="2"/>
  <c r="Z16" i="2" s="1"/>
  <c r="U28" i="2"/>
  <c r="U29" i="2"/>
  <c r="U30" i="2"/>
  <c r="U31" i="2"/>
  <c r="U32" i="2"/>
  <c r="V13" i="2"/>
  <c r="V14" i="2"/>
  <c r="V15" i="2"/>
  <c r="V16" i="2"/>
  <c r="V28" i="2"/>
  <c r="V29" i="2"/>
  <c r="V30" i="2"/>
  <c r="V31" i="2"/>
  <c r="V32" i="2"/>
  <c r="W13" i="2"/>
  <c r="W14" i="2"/>
  <c r="W15" i="2"/>
  <c r="W16" i="2"/>
  <c r="W17" i="2"/>
  <c r="W28" i="2"/>
  <c r="W29" i="2"/>
  <c r="W30" i="2"/>
  <c r="W31" i="2"/>
  <c r="W32" i="2"/>
  <c r="X13" i="2"/>
  <c r="X15" i="2"/>
  <c r="X16" i="2"/>
  <c r="X17" i="2"/>
  <c r="X28" i="2"/>
  <c r="X29" i="2"/>
  <c r="X30" i="2"/>
  <c r="X31" i="2"/>
  <c r="X32" i="2"/>
  <c r="Q33" i="2"/>
  <c r="P33" i="2"/>
  <c r="O33" i="2"/>
  <c r="L33" i="2"/>
  <c r="K33" i="2"/>
  <c r="J33" i="2"/>
  <c r="I34" i="2"/>
  <c r="I33" i="2"/>
  <c r="U35" i="2"/>
  <c r="U36" i="2"/>
  <c r="U37" i="2"/>
  <c r="U38" i="2"/>
  <c r="U39" i="2"/>
  <c r="U40" i="2"/>
  <c r="U41" i="2"/>
  <c r="X12" i="2"/>
  <c r="X33" i="2"/>
  <c r="X35" i="2"/>
  <c r="X36" i="2"/>
  <c r="X37" i="2"/>
  <c r="X38" i="2"/>
  <c r="X39" i="2"/>
  <c r="X40" i="2"/>
  <c r="X41" i="2"/>
  <c r="W12" i="2"/>
  <c r="W34" i="2"/>
  <c r="W35" i="2"/>
  <c r="W36" i="2"/>
  <c r="W37" i="2"/>
  <c r="W38" i="2"/>
  <c r="W39" i="2"/>
  <c r="W40" i="2"/>
  <c r="W41" i="2"/>
  <c r="V33" i="2"/>
  <c r="V34" i="2"/>
  <c r="V35" i="2"/>
  <c r="V36" i="2"/>
  <c r="V37" i="2"/>
  <c r="V38" i="2"/>
  <c r="V39" i="2"/>
  <c r="V40" i="2"/>
  <c r="V41" i="2"/>
  <c r="O34" i="2"/>
  <c r="O12" i="2"/>
  <c r="L34" i="2"/>
  <c r="K34" i="2"/>
  <c r="J34" i="2"/>
  <c r="P34" i="2"/>
  <c r="L12" i="2"/>
  <c r="B34" i="2"/>
  <c r="A34" i="2" s="1"/>
  <c r="B33" i="2"/>
  <c r="B12" i="2"/>
  <c r="A25" i="7"/>
  <c r="A26" i="7"/>
  <c r="A27" i="7"/>
  <c r="A28" i="7"/>
  <c r="A29" i="7"/>
  <c r="A30" i="7"/>
  <c r="A31" i="7"/>
  <c r="A32" i="7"/>
  <c r="A33" i="7"/>
  <c r="A34" i="7"/>
  <c r="A35" i="7"/>
  <c r="A8" i="7"/>
  <c r="A35" i="6"/>
  <c r="A36" i="6"/>
  <c r="A37" i="6"/>
  <c r="A38" i="6"/>
  <c r="A39" i="6"/>
  <c r="A15" i="6"/>
  <c r="A16" i="6"/>
  <c r="A17" i="6"/>
  <c r="A18" i="6"/>
  <c r="A19" i="6"/>
  <c r="A30" i="6"/>
  <c r="A31" i="6"/>
  <c r="A32" i="6"/>
  <c r="A33" i="6"/>
  <c r="A34" i="6"/>
  <c r="A40" i="6"/>
  <c r="A44" i="6"/>
  <c r="A43" i="6"/>
  <c r="A42" i="6"/>
  <c r="A41" i="6"/>
  <c r="A14" i="6"/>
  <c r="A13" i="6"/>
  <c r="A12" i="6"/>
  <c r="A11" i="6"/>
  <c r="A13" i="5"/>
  <c r="A24" i="5"/>
  <c r="A25" i="5"/>
  <c r="A26" i="5"/>
  <c r="A27" i="5"/>
  <c r="A28" i="5"/>
  <c r="A29" i="5"/>
  <c r="A30" i="5"/>
  <c r="A31" i="5"/>
  <c r="A32" i="5"/>
  <c r="A33" i="5"/>
  <c r="T12" i="2"/>
  <c r="T33" i="2"/>
  <c r="T34" i="2"/>
  <c r="T41" i="2"/>
  <c r="Q41" i="2"/>
  <c r="P41" i="2"/>
  <c r="O41" i="2"/>
  <c r="L41" i="2"/>
  <c r="K41" i="2"/>
  <c r="J41" i="2"/>
  <c r="I41" i="2"/>
  <c r="B41" i="2"/>
  <c r="A41" i="2" s="1"/>
  <c r="T40" i="2"/>
  <c r="Q40" i="2"/>
  <c r="P40" i="2"/>
  <c r="O40" i="2"/>
  <c r="L40" i="2"/>
  <c r="K40" i="2"/>
  <c r="J40" i="2"/>
  <c r="I40" i="2"/>
  <c r="B40" i="2"/>
  <c r="A40" i="2" s="1"/>
  <c r="T39" i="2"/>
  <c r="Q39" i="2"/>
  <c r="P39" i="2"/>
  <c r="O39" i="2"/>
  <c r="L39" i="2"/>
  <c r="K39" i="2"/>
  <c r="J39" i="2"/>
  <c r="I39" i="2"/>
  <c r="B39" i="2"/>
  <c r="A39" i="2" s="1"/>
  <c r="T38" i="2"/>
  <c r="Q38" i="2"/>
  <c r="P38" i="2"/>
  <c r="O38" i="2"/>
  <c r="L38" i="2"/>
  <c r="K38" i="2"/>
  <c r="J38" i="2"/>
  <c r="I38" i="2"/>
  <c r="B38" i="2"/>
  <c r="A38" i="2" s="1"/>
  <c r="T37" i="2"/>
  <c r="Q37" i="2"/>
  <c r="P37" i="2"/>
  <c r="O37" i="2"/>
  <c r="L37" i="2"/>
  <c r="K37" i="2"/>
  <c r="J37" i="2"/>
  <c r="I37" i="2"/>
  <c r="B37" i="2"/>
  <c r="A37" i="2" s="1"/>
  <c r="T36" i="2"/>
  <c r="Q36" i="2"/>
  <c r="P36" i="2"/>
  <c r="O36" i="2"/>
  <c r="L36" i="2"/>
  <c r="K36" i="2"/>
  <c r="J36" i="2"/>
  <c r="I36" i="2"/>
  <c r="B36" i="2"/>
  <c r="A36" i="2" s="1"/>
  <c r="T35" i="2"/>
  <c r="Q35" i="2"/>
  <c r="P35" i="2"/>
  <c r="O35" i="2"/>
  <c r="L35" i="2"/>
  <c r="K35" i="2"/>
  <c r="J35" i="2"/>
  <c r="I35" i="2"/>
  <c r="B35" i="2"/>
  <c r="A35" i="2" s="1"/>
  <c r="A37" i="7"/>
  <c r="A36" i="7"/>
  <c r="A13" i="7"/>
  <c r="A12" i="7"/>
  <c r="A11" i="7"/>
  <c r="A10" i="7"/>
  <c r="A9" i="7"/>
  <c r="G5" i="7"/>
  <c r="F5" i="7"/>
  <c r="E5" i="7"/>
  <c r="G4" i="7"/>
  <c r="F4" i="7"/>
  <c r="E4" i="7"/>
  <c r="A45" i="6"/>
  <c r="G8" i="6"/>
  <c r="F8" i="6"/>
  <c r="E8" i="6"/>
  <c r="G7" i="6"/>
  <c r="F7" i="6"/>
  <c r="E7" i="6"/>
  <c r="G6" i="6"/>
  <c r="F6" i="6"/>
  <c r="E6" i="6"/>
  <c r="G5" i="6"/>
  <c r="F5" i="6"/>
  <c r="E5" i="6"/>
  <c r="G4" i="6"/>
  <c r="F4" i="6"/>
  <c r="E4" i="6"/>
  <c r="A38" i="5"/>
  <c r="A37" i="5"/>
  <c r="A36" i="5"/>
  <c r="A35" i="5"/>
  <c r="A34" i="5"/>
  <c r="A12" i="5"/>
  <c r="A11" i="5"/>
  <c r="A10" i="5"/>
  <c r="A9" i="5"/>
  <c r="G6" i="5"/>
  <c r="F6" i="5"/>
  <c r="E6" i="5"/>
  <c r="G5" i="5"/>
  <c r="F5" i="5"/>
  <c r="E5" i="5"/>
  <c r="G4" i="5"/>
  <c r="F4" i="5"/>
  <c r="E4" i="5"/>
  <c r="D23" i="3"/>
  <c r="C23" i="3"/>
  <c r="B23" i="3"/>
  <c r="D22" i="3"/>
  <c r="C22" i="3"/>
  <c r="B22" i="3"/>
  <c r="D20" i="3"/>
  <c r="C20" i="3"/>
  <c r="B20" i="3"/>
  <c r="D19" i="3"/>
  <c r="C19" i="3"/>
  <c r="B19" i="3"/>
  <c r="D18" i="3"/>
  <c r="C18" i="3"/>
  <c r="B18" i="3"/>
  <c r="D17" i="3"/>
  <c r="C17" i="3"/>
  <c r="D16" i="3"/>
  <c r="C16" i="3"/>
  <c r="B16" i="3"/>
  <c r="D14" i="3"/>
  <c r="C14" i="3"/>
  <c r="B14" i="3"/>
  <c r="D13" i="3"/>
  <c r="C13" i="3"/>
  <c r="B13" i="3"/>
  <c r="D12" i="3"/>
  <c r="C12" i="3"/>
  <c r="B12" i="3"/>
  <c r="J7" i="6" l="1"/>
  <c r="J8" i="6"/>
  <c r="E21" i="3"/>
  <c r="M19" i="2"/>
  <c r="M22" i="2"/>
  <c r="F21" i="3"/>
  <c r="F30" i="3"/>
  <c r="K8" i="2"/>
  <c r="E27" i="3"/>
  <c r="K9" i="2"/>
  <c r="F27" i="3"/>
  <c r="L9" i="2"/>
  <c r="E29" i="3"/>
  <c r="L8" i="2"/>
  <c r="F29" i="3"/>
  <c r="L4" i="2"/>
  <c r="L5" i="2"/>
  <c r="K5" i="2"/>
  <c r="E25" i="3"/>
  <c r="K4" i="2"/>
  <c r="K6" i="2"/>
  <c r="L6" i="2"/>
  <c r="F25" i="3"/>
  <c r="K7" i="2"/>
  <c r="E26" i="3"/>
  <c r="L7" i="2"/>
  <c r="F26" i="3"/>
  <c r="E28" i="3"/>
  <c r="F28" i="3"/>
  <c r="E30" i="3"/>
  <c r="G23" i="3"/>
  <c r="G22" i="3"/>
  <c r="G18" i="3"/>
  <c r="G19" i="3"/>
  <c r="G20" i="3"/>
  <c r="E15" i="3"/>
  <c r="F15" i="3"/>
  <c r="G17" i="3"/>
  <c r="G16" i="3"/>
  <c r="E11" i="3"/>
  <c r="G14" i="3"/>
  <c r="F11" i="3"/>
  <c r="G13" i="3"/>
  <c r="G12" i="3"/>
  <c r="M24" i="2"/>
  <c r="M23" i="2"/>
  <c r="M18" i="2"/>
  <c r="M21" i="2"/>
  <c r="M20" i="2"/>
  <c r="M27" i="2"/>
  <c r="M26" i="2"/>
  <c r="M25" i="2"/>
  <c r="M29" i="2"/>
  <c r="M28" i="2"/>
  <c r="M16" i="2"/>
  <c r="M41" i="2"/>
  <c r="M38" i="2"/>
  <c r="H3" i="5"/>
  <c r="I3" i="6"/>
  <c r="J5" i="6"/>
  <c r="J6" i="6"/>
  <c r="H3" i="7"/>
  <c r="J5" i="7"/>
  <c r="J4" i="7"/>
  <c r="J4" i="6"/>
  <c r="H3" i="6"/>
  <c r="J6" i="5"/>
  <c r="J5" i="5"/>
  <c r="I3" i="5"/>
  <c r="J4" i="5"/>
  <c r="P13" i="2"/>
  <c r="Q13" i="2"/>
  <c r="P12" i="2"/>
  <c r="Q12" i="2"/>
  <c r="P14" i="2"/>
  <c r="M30" i="2"/>
  <c r="M14" i="2"/>
  <c r="U14" i="2" s="1"/>
  <c r="X14" i="2" s="1"/>
  <c r="M13" i="2"/>
  <c r="M15" i="2"/>
  <c r="M32" i="2"/>
  <c r="M40" i="2"/>
  <c r="M31" i="2"/>
  <c r="E3" i="7"/>
  <c r="M17" i="2"/>
  <c r="U17" i="2" s="1"/>
  <c r="V17" i="2" s="1"/>
  <c r="B27" i="3"/>
  <c r="M39" i="2"/>
  <c r="M36" i="2"/>
  <c r="M35" i="2"/>
  <c r="M37" i="2"/>
  <c r="Q34" i="2"/>
  <c r="M34" i="2"/>
  <c r="U34" i="2" s="1"/>
  <c r="X34" i="2" s="1"/>
  <c r="M33" i="2"/>
  <c r="U33" i="2" s="1"/>
  <c r="W33" i="2" s="1"/>
  <c r="I7" i="2" s="1"/>
  <c r="I8" i="2"/>
  <c r="H9" i="2"/>
  <c r="I9" i="2"/>
  <c r="A33" i="2"/>
  <c r="I6" i="2"/>
  <c r="M12" i="2"/>
  <c r="A12" i="2"/>
  <c r="I4" i="2"/>
  <c r="C29" i="3"/>
  <c r="J9" i="2"/>
  <c r="C25" i="3"/>
  <c r="H8" i="2"/>
  <c r="J8" i="2"/>
  <c r="B30" i="3"/>
  <c r="H5" i="2"/>
  <c r="J6" i="2"/>
  <c r="C30" i="3"/>
  <c r="B26" i="3"/>
  <c r="I5" i="2"/>
  <c r="D27" i="3"/>
  <c r="B29" i="3"/>
  <c r="D29" i="3"/>
  <c r="D30" i="3"/>
  <c r="C26" i="3"/>
  <c r="J5" i="2"/>
  <c r="C27" i="3"/>
  <c r="D26" i="3"/>
  <c r="H6" i="2"/>
  <c r="F3" i="7"/>
  <c r="G3" i="7"/>
  <c r="C21" i="3"/>
  <c r="E3" i="5"/>
  <c r="G3" i="5"/>
  <c r="B11" i="3"/>
  <c r="C11" i="3"/>
  <c r="D11" i="3"/>
  <c r="D28" i="3"/>
  <c r="J7" i="2"/>
  <c r="B21" i="3"/>
  <c r="D21" i="3"/>
  <c r="F3" i="6"/>
  <c r="G3" i="6"/>
  <c r="E3" i="6"/>
  <c r="D15" i="3"/>
  <c r="C15" i="3"/>
  <c r="B15" i="3"/>
  <c r="F3" i="5"/>
  <c r="J3" i="7" l="1"/>
  <c r="U12" i="2"/>
  <c r="V12" i="2" s="1"/>
  <c r="H4" i="2" s="1"/>
  <c r="G21" i="3"/>
  <c r="E24" i="3"/>
  <c r="E31" i="3" s="1"/>
  <c r="F24" i="3"/>
  <c r="F31" i="3" s="1"/>
  <c r="K3" i="2"/>
  <c r="L3" i="2"/>
  <c r="G29" i="3"/>
  <c r="G30" i="3"/>
  <c r="G26" i="3"/>
  <c r="G27" i="3"/>
  <c r="M8" i="2"/>
  <c r="G15" i="3"/>
  <c r="G11" i="3"/>
  <c r="M9" i="2"/>
  <c r="M5" i="2"/>
  <c r="M6" i="2"/>
  <c r="J3" i="6"/>
  <c r="J3" i="5"/>
  <c r="J4" i="2"/>
  <c r="D25" i="3"/>
  <c r="D24" i="3" s="1"/>
  <c r="D31" i="3" s="1"/>
  <c r="B25" i="3"/>
  <c r="I3" i="2"/>
  <c r="C28" i="3"/>
  <c r="C24" i="3" s="1"/>
  <c r="C31" i="3" s="1"/>
  <c r="B28" i="3"/>
  <c r="H7" i="2"/>
  <c r="M4" i="2" l="1"/>
  <c r="G28" i="3"/>
  <c r="G25" i="3"/>
  <c r="H3" i="2"/>
  <c r="M7" i="2"/>
  <c r="J3" i="2"/>
  <c r="B24" i="3"/>
  <c r="G24" i="3" s="1"/>
  <c r="C32" i="3" l="1"/>
  <c r="C35" i="3" s="1"/>
  <c r="E32" i="3"/>
  <c r="E35" i="3" s="1"/>
  <c r="D32" i="3"/>
  <c r="D35" i="3" s="1"/>
  <c r="F32" i="3"/>
  <c r="F35" i="3" s="1"/>
  <c r="M3" i="2"/>
  <c r="B31" i="3"/>
  <c r="G31" i="3" l="1"/>
  <c r="G34" i="3"/>
  <c r="G33" i="3" l="1"/>
  <c r="B32" i="3"/>
  <c r="G32" i="3" l="1"/>
  <c r="B35" i="3"/>
  <c r="G35" i="3" s="1"/>
</calcChain>
</file>

<file path=xl/sharedStrings.xml><?xml version="1.0" encoding="utf-8"?>
<sst xmlns="http://schemas.openxmlformats.org/spreadsheetml/2006/main" count="279" uniqueCount="140">
  <si>
    <t>MANUAL</t>
  </si>
  <si>
    <t xml:space="preserve">General information about working with this document </t>
  </si>
  <si>
    <t>Sheets</t>
  </si>
  <si>
    <t>Overview</t>
  </si>
  <si>
    <t>Investment costs</t>
  </si>
  <si>
    <t>Operational costs</t>
  </si>
  <si>
    <t>Personnel costs</t>
  </si>
  <si>
    <t>Scholarship costs</t>
  </si>
  <si>
    <t>Coordination costs</t>
  </si>
  <si>
    <t>General headings used</t>
  </si>
  <si>
    <t>Description</t>
  </si>
  <si>
    <t xml:space="preserve">Please provide a sufficient level of detail: e.g. accommodation and per diem for X number of trainers from country Y, for Z number of nights.  </t>
  </si>
  <si>
    <t>Budget subcategory</t>
  </si>
  <si>
    <t>This is a dropdown menu where you select the appropriate subcategory.</t>
  </si>
  <si>
    <t>Number</t>
  </si>
  <si>
    <t>Estimated cost</t>
  </si>
  <si>
    <t>Comments</t>
  </si>
  <si>
    <t>A free field, to provide any comments on the budget.</t>
  </si>
  <si>
    <t>BUDGET PROPOSAL - OVERVIEW</t>
  </si>
  <si>
    <t>Flemish and partner institutions (each 5% lump sum)</t>
  </si>
  <si>
    <t xml:space="preserve">Budget lines </t>
  </si>
  <si>
    <t>AY 1</t>
  </si>
  <si>
    <t>AY 2</t>
  </si>
  <si>
    <t>AY3</t>
  </si>
  <si>
    <t>TOTAL</t>
  </si>
  <si>
    <t>(€)</t>
  </si>
  <si>
    <t>A. Investment costs</t>
  </si>
  <si>
    <t>A.1. General investment costs</t>
  </si>
  <si>
    <t>A.2. Vehicles</t>
  </si>
  <si>
    <t>A.3. ICT</t>
  </si>
  <si>
    <t>B. Operational costs</t>
  </si>
  <si>
    <t>B.1. General: goods &amp; services</t>
  </si>
  <si>
    <t>B.2. Dissemination &amp; uptake (events)</t>
  </si>
  <si>
    <t>B.3. ICT (operations and services)</t>
  </si>
  <si>
    <t>B.4. International mobility &amp; subsistence</t>
  </si>
  <si>
    <t>B.5. Local mobility &amp; subsistence</t>
  </si>
  <si>
    <t>C. Personnel costs</t>
  </si>
  <si>
    <t>C.1. Employment contracts</t>
  </si>
  <si>
    <t>C.2. Topping-up</t>
  </si>
  <si>
    <t>D. Scholarship costs</t>
  </si>
  <si>
    <t>D.1. Short term scholarship allowances in Belgium</t>
  </si>
  <si>
    <t>D.2. Study scholarship allowances in Belgium</t>
  </si>
  <si>
    <t>D.3. Research scholarship allowances in Belgium</t>
  </si>
  <si>
    <t>D.4. Short term scholarship allowances in partner country</t>
  </si>
  <si>
    <t>D.5. Study scholarship allowances in partner country</t>
  </si>
  <si>
    <t>D.6. Research scholarship allowances in partner country</t>
  </si>
  <si>
    <t>Total A-D</t>
  </si>
  <si>
    <t>E. Coordination Costs</t>
  </si>
  <si>
    <t>E.1. Coordination costs in Belgium</t>
  </si>
  <si>
    <t>E.2. Partner coordination costs</t>
  </si>
  <si>
    <t>A. INVESTMENT COSTS</t>
  </si>
  <si>
    <t>AY 3</t>
  </si>
  <si>
    <t>A. Investment costs (indic. max. of 25%)</t>
  </si>
  <si>
    <t>Budget category</t>
  </si>
  <si>
    <t>Estimated cost year 1</t>
  </si>
  <si>
    <t>Estimated cost year 2</t>
  </si>
  <si>
    <t>Estimated cost year 3</t>
  </si>
  <si>
    <t>B. OPERATIONAL COSTS</t>
  </si>
  <si>
    <t/>
  </si>
  <si>
    <t>C. PERSONNEL COSTS</t>
  </si>
  <si>
    <t>Name</t>
  </si>
  <si>
    <t>Function</t>
  </si>
  <si>
    <t>Institution</t>
  </si>
  <si>
    <t>Job description</t>
  </si>
  <si>
    <t>D. SCHOLARSHIP COSTS</t>
  </si>
  <si>
    <t>Activity year</t>
  </si>
  <si>
    <t>Location</t>
  </si>
  <si>
    <t>Type</t>
  </si>
  <si>
    <t>Allowance type</t>
  </si>
  <si>
    <t>Number of scholars</t>
  </si>
  <si>
    <t>Number of months</t>
  </si>
  <si>
    <t>Number of days</t>
  </si>
  <si>
    <t>Monthly allowance</t>
  </si>
  <si>
    <t>Daily allowance</t>
  </si>
  <si>
    <t>Allowance (total)</t>
  </si>
  <si>
    <t>Tuition fee</t>
  </si>
  <si>
    <t>Indirect travel costs</t>
  </si>
  <si>
    <t>Insurance</t>
  </si>
  <si>
    <t>Bench fee</t>
  </si>
  <si>
    <t>Airline ticket(s)</t>
  </si>
  <si>
    <t>Extra costs (if justified)</t>
  </si>
  <si>
    <t>Supervision and research fee</t>
  </si>
  <si>
    <t>Estimated cost per scholar</t>
  </si>
  <si>
    <t>E. Coordination costs</t>
  </si>
  <si>
    <t>Belgium</t>
  </si>
  <si>
    <t>Local</t>
  </si>
  <si>
    <t>Short term (Belgium)</t>
  </si>
  <si>
    <t>Study (Belgium)</t>
  </si>
  <si>
    <t>Research (Belgium)</t>
  </si>
  <si>
    <t>Short term (local)</t>
  </si>
  <si>
    <t>Study (local)</t>
  </si>
  <si>
    <t>Research (local)</t>
  </si>
  <si>
    <t>7-14 days</t>
  </si>
  <si>
    <t>Monthly lump sum</t>
  </si>
  <si>
    <t>Daily/Monthly lump sum</t>
  </si>
  <si>
    <t>15-31 days</t>
  </si>
  <si>
    <t>&gt;31 days-6 months</t>
  </si>
  <si>
    <t>E.1. In Belgium (lump sum 5% of the A-D total)</t>
  </si>
  <si>
    <t>E.2. Local coordination costs (lump sum 5% of the A-D total)</t>
  </si>
  <si>
    <t>Flemish institution(s) only (10% lump sum)</t>
  </si>
  <si>
    <t>US</t>
  </si>
  <si>
    <t>Please note that, when importing, the order in which you filled in the budget lines will be altered. Budget lines will be sorted by budget category.</t>
  </si>
  <si>
    <t>Please only add rows inside the yellow tables. Information added below the yellow tables will not be taken into account in the Overview tables.</t>
  </si>
  <si>
    <t xml:space="preserve">General information about the project and totals for each budget line.  The rate for the budget needs to be EUR. Please fill in the project title and both (if applicable) promoters on this sheet. The budget will be filled in automatically. </t>
  </si>
  <si>
    <t>This cost is a lump sum which covers administration and coordination costs as well as non-attributable institutional costs related to the institutional management of the project. The coordination cost is filled in automatically when in the overview sheet line 7 the appropriate description in the dropdown menu has been selected. If there is (a) partner promoter(s), coordination costs are shared between the Flemish and the partner institutions.</t>
  </si>
  <si>
    <t xml:space="preserve">Please provide the budget for investments in your project.
Further explanations are provided below when you click the header of each column (e.g. "Description"). </t>
  </si>
  <si>
    <t xml:space="preserve">Please provide the budget for operational costs in your project.
Further explanations are provided below when you click the header of each column (e.g. "Description"). </t>
  </si>
  <si>
    <t>Goods with a service life of more than 1 year and with a value of more than the relevant institution-specific threshold for investments or indicatively 1,000 EUR, VAT excluded.</t>
  </si>
  <si>
    <t>Operational costs are necessary and essential for achieving one or more results of the project. These costs stop once the project is completed.</t>
  </si>
  <si>
    <t>Number is a unity. This can be the number of items purchased, the number of travels, the number of facilitators, etcetera.</t>
  </si>
  <si>
    <t>You can add your formulas here to obtain the budget reflected in the cell.</t>
  </si>
  <si>
    <t>AY4</t>
  </si>
  <si>
    <t>AY5</t>
  </si>
  <si>
    <t>Estimated cost year 4</t>
  </si>
  <si>
    <t>Estimated cost year 5</t>
  </si>
  <si>
    <t>AY 4</t>
  </si>
  <si>
    <t>AY 5</t>
  </si>
  <si>
    <t xml:space="preserve">Sub-Project title: </t>
  </si>
  <si>
    <t xml:space="preserve">Flemish Team Leader: </t>
  </si>
  <si>
    <t xml:space="preserve">Local Team Leader: </t>
  </si>
  <si>
    <t>This is the format to fill in your project budget. This file should be imported in your project proposal in the VLIRUOS tool for calls for proposals, in module 5 (Planning and budgeting).
This sheet provides an overview of the total budget of your project.</t>
  </si>
  <si>
    <t>Personnel costs related to the employment of people contracted by the partner institution, such as the salary of the IUC project manager (budgetted in PSU). Employment contracts in partner countries are only possible if there is a link with the IUC partner institution.</t>
  </si>
  <si>
    <t>These costs are linked to the scholarship trajectories provided. A project scholarship’s general principle is that it contributes to capacity building at the partner institution's involved department. Individuals who are awarded a research scholarship as part of a project must either be a member of the local institution’s staff or have a contractual relationship with the partner institution that ensures: 1/ deloading from normal duties – academic and/or administrative – during the PhD trajectory so that they can dedicate enough time to the research; 2/ their (re)integration or link with the partner institution after graduation. When awarding a local scholarship as part of an IUC the Local Partner Institution is expected to waive or limit tuition fees at the level of the Local Partner Institution, testifying hereby the support for the project from the local partner university in the form of a matching fund.</t>
  </si>
  <si>
    <t>PSU</t>
  </si>
  <si>
    <t>Sub-Project 1</t>
  </si>
  <si>
    <t>Sub-Project 2</t>
  </si>
  <si>
    <t>Sub-Project 3</t>
  </si>
  <si>
    <t>Sub-Project 4</t>
  </si>
  <si>
    <t>Sub-Project 5</t>
  </si>
  <si>
    <t>Sub-Project 6</t>
  </si>
  <si>
    <t>Sub-Project 7</t>
  </si>
  <si>
    <t>PSU / Sub-Project:</t>
  </si>
  <si>
    <t xml:space="preserve">Please provide the budget for scholarship costs in your project.
Further explanations are provided below when you click the header of each column (e.g. "Description"). 
Please note that the estimated costs per year will not be calculated until you fill in the number of scholars!
Please fill in the columns from left to right.Some columns will be filled in automatically, based on what you fill in in other columns.
Please only fill in (or overwrite) cells coloured yellow. In some cases, you may overwrite the suggested amounts (e.g. for Insurance, Bench fee, etc.).
Please note that cells will sometimes colour red. This means the cost exceeds the allowed maximum (e.g. the daily allowance for a local short term scholarship cannot exceed 48.39 EUR per day). </t>
  </si>
  <si>
    <t xml:space="preserve">Please provide the budget for personnel costs in your project.
Further explanations are provided below when you click the header of each column (e.g. "Description"). Please also provide (if possible) detailed information in columns J to M. </t>
  </si>
  <si>
    <r>
      <t xml:space="preserve">Please do not leave any rows empty inbetween filled rows. </t>
    </r>
    <r>
      <rPr>
        <b/>
        <sz val="10"/>
        <color theme="1"/>
        <rFont val="Aptos"/>
        <family val="2"/>
      </rPr>
      <t>This will disrupt the import process.</t>
    </r>
  </si>
  <si>
    <r>
      <t xml:space="preserve">Please do not change or delete the column headers. </t>
    </r>
    <r>
      <rPr>
        <b/>
        <sz val="10"/>
        <color theme="1"/>
        <rFont val="Aptos"/>
        <family val="2"/>
      </rPr>
      <t>This will disrupt the import process.</t>
    </r>
  </si>
  <si>
    <r>
      <t>Please</t>
    </r>
    <r>
      <rPr>
        <b/>
        <sz val="10"/>
        <color theme="1"/>
        <rFont val="Aptos"/>
        <family val="2"/>
      </rPr>
      <t xml:space="preserve"> fill in 0</t>
    </r>
    <r>
      <rPr>
        <sz val="10"/>
        <color theme="1"/>
        <rFont val="Aptos"/>
        <family val="2"/>
      </rPr>
      <t xml:space="preserve"> if you do not wish to budget any costs for that specific year.</t>
    </r>
  </si>
  <si>
    <r>
      <t xml:space="preserve">Please only provide values with up to </t>
    </r>
    <r>
      <rPr>
        <b/>
        <sz val="10"/>
        <color theme="1"/>
        <rFont val="Aptos"/>
        <family val="2"/>
      </rPr>
      <t>two decimal points.</t>
    </r>
  </si>
  <si>
    <r>
      <t xml:space="preserve">Please only fill in columns coloured </t>
    </r>
    <r>
      <rPr>
        <b/>
        <sz val="10"/>
        <color theme="1"/>
        <rFont val="Aptos"/>
        <family val="2"/>
      </rPr>
      <t xml:space="preserve">yellow. </t>
    </r>
  </si>
  <si>
    <r>
      <t xml:space="preserve">Please do not delete any sheets. </t>
    </r>
    <r>
      <rPr>
        <b/>
        <sz val="10"/>
        <color theme="1"/>
        <rFont val="Aptos"/>
        <family val="2"/>
      </rPr>
      <t>This will disrupt the import process.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</si>
</sst>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font>
      <sz val="11"/>
      <color theme="1"/>
      <name val="Calibri"/>
      <family val="2"/>
      <scheme val="minor"/>
    </font>
    <font>
      <sz val="11"/>
      <color theme="1"/>
      <name val="Segoe UI"/>
      <family val="2"/>
    </font>
    <font>
      <u/>
      <sz val="11"/>
      <color indexed="12"/>
      <name val="Calibri"/>
      <family val="2"/>
      <scheme val="minor"/>
    </font>
    <font>
      <sz val="11"/>
      <color theme="1"/>
      <name val="Calibri"/>
      <family val="2"/>
      <scheme val="minor"/>
    </font>
    <font>
      <sz val="10"/>
      <color theme="1"/>
      <name val="Arial"/>
      <family val="2"/>
    </font>
    <font>
      <sz val="9"/>
      <name val="Geneva"/>
    </font>
    <font>
      <sz val="8"/>
      <name val="Calibri"/>
      <family val="2"/>
      <scheme val="minor"/>
    </font>
    <font>
      <b/>
      <sz val="14"/>
      <color theme="0"/>
      <name val="Aptos"/>
      <family val="2"/>
    </font>
    <font>
      <sz val="10"/>
      <color theme="1"/>
      <name val="Aptos"/>
      <family val="2"/>
    </font>
    <font>
      <b/>
      <sz val="10"/>
      <color theme="0"/>
      <name val="Aptos"/>
      <family val="2"/>
    </font>
    <font>
      <b/>
      <sz val="10"/>
      <color theme="1"/>
      <name val="Aptos"/>
      <family val="2"/>
    </font>
    <font>
      <sz val="10"/>
      <color theme="3"/>
      <name val="Aptos"/>
      <family val="2"/>
    </font>
    <font>
      <sz val="9"/>
      <name val="Aptos"/>
      <family val="2"/>
    </font>
    <font>
      <i/>
      <sz val="10"/>
      <name val="Aptos"/>
      <family val="2"/>
    </font>
    <font>
      <b/>
      <sz val="12"/>
      <name val="Aptos"/>
      <family val="2"/>
    </font>
    <font>
      <b/>
      <sz val="10"/>
      <name val="Aptos"/>
      <family val="2"/>
    </font>
    <font>
      <b/>
      <sz val="11"/>
      <color theme="0"/>
      <name val="Aptos"/>
      <family val="2"/>
    </font>
    <font>
      <sz val="11"/>
      <name val="Aptos"/>
      <family val="2"/>
    </font>
    <font>
      <b/>
      <sz val="11"/>
      <name val="Aptos"/>
      <family val="2"/>
    </font>
    <font>
      <i/>
      <sz val="11"/>
      <name val="Aptos"/>
      <family val="2"/>
    </font>
    <font>
      <i/>
      <sz val="10"/>
      <color theme="1"/>
      <name val="Aptos"/>
      <family val="2"/>
    </font>
    <font>
      <sz val="10"/>
      <color theme="0"/>
      <name val="Aptos"/>
      <family val="2"/>
    </font>
  </fonts>
  <fills count="9">
    <fill>
      <patternFill patternType="none"/>
    </fill>
    <fill>
      <patternFill patternType="gray125"/>
    </fill>
    <fill>
      <patternFill patternType="solid">
        <fgColor indexed="47"/>
        <bgColor indexed="64"/>
      </patternFill>
    </fill>
    <fill>
      <patternFill patternType="solid">
        <fgColor rgb="FFD3D6C8"/>
        <bgColor indexed="64"/>
      </patternFill>
    </fill>
    <fill>
      <patternFill patternType="solid">
        <fgColor theme="0"/>
        <bgColor indexed="64"/>
      </patternFill>
    </fill>
    <fill>
      <patternFill patternType="solid">
        <fgColor rgb="FFD8DBCE"/>
        <bgColor indexed="64"/>
      </patternFill>
    </fill>
    <fill>
      <patternFill patternType="solid">
        <fgColor rgb="FF004751"/>
        <bgColor indexed="64"/>
      </patternFill>
    </fill>
    <fill>
      <patternFill patternType="solid">
        <fgColor rgb="FF00C97F"/>
        <bgColor indexed="64"/>
      </patternFill>
    </fill>
    <fill>
      <patternFill patternType="lightUp"/>
    </fill>
  </fills>
  <borders count="26">
    <border>
      <left/>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rgb="FF41534E"/>
      </left>
      <right/>
      <top style="thin">
        <color rgb="FF41534E"/>
      </top>
      <bottom style="thin">
        <color rgb="FF41534E"/>
      </bottom>
      <diagonal/>
    </border>
    <border>
      <left/>
      <right style="thin">
        <color rgb="FF41534E"/>
      </right>
      <top style="thin">
        <color rgb="FF41534E"/>
      </top>
      <bottom style="thin">
        <color rgb="FF41534E"/>
      </bottom>
      <diagonal/>
    </border>
    <border>
      <left/>
      <right/>
      <top style="thin">
        <color rgb="FF41534E"/>
      </top>
      <bottom style="thin">
        <color rgb="FF41534E"/>
      </bottom>
      <diagonal/>
    </border>
    <border>
      <left style="thin">
        <color rgb="FF41534E"/>
      </left>
      <right style="thin">
        <color rgb="FF41534E"/>
      </right>
      <top style="thin">
        <color rgb="FF41534E"/>
      </top>
      <bottom style="thin">
        <color rgb="FF41534E"/>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auto="1"/>
      </left>
      <right style="medium">
        <color auto="1"/>
      </right>
      <top style="medium">
        <color auto="1"/>
      </top>
      <bottom style="thin">
        <color auto="1"/>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theme="1"/>
      </left>
      <right style="medium">
        <color theme="1"/>
      </right>
      <top style="medium">
        <color theme="1"/>
      </top>
      <bottom/>
      <diagonal/>
    </border>
    <border>
      <left style="medium">
        <color theme="1"/>
      </left>
      <right style="medium">
        <color theme="1"/>
      </right>
      <top/>
      <bottom style="thin">
        <color theme="1"/>
      </bottom>
      <diagonal/>
    </border>
  </borders>
  <cellStyleXfs count="4">
    <xf numFmtId="0" fontId="0" fillId="0" borderId="0"/>
    <xf numFmtId="0" fontId="2" fillId="0" borderId="0">
      <alignment horizontal="left" indent="1"/>
    </xf>
    <xf numFmtId="0" fontId="5" fillId="0" borderId="0"/>
    <xf numFmtId="0" fontId="3" fillId="0" borderId="0"/>
  </cellStyleXfs>
  <cellXfs count="106">
    <xf numFmtId="0" fontId="0" fillId="0" borderId="0" xfId="0"/>
    <xf numFmtId="0" fontId="1" fillId="0" borderId="0" xfId="0" applyFont="1"/>
    <xf numFmtId="0" fontId="1" fillId="0" borderId="0" xfId="0" applyFont="1" applyAlignment="1">
      <alignment vertical="center"/>
    </xf>
    <xf numFmtId="0" fontId="7" fillId="6" borderId="22" xfId="0" applyFont="1" applyFill="1" applyBorder="1" applyAlignment="1">
      <alignment horizontal="left" vertical="center" wrapText="1"/>
    </xf>
    <xf numFmtId="0" fontId="8" fillId="0" borderId="0" xfId="0" applyFont="1" applyAlignment="1">
      <alignment vertical="center"/>
    </xf>
    <xf numFmtId="0" fontId="9" fillId="7" borderId="22" xfId="0" applyFont="1" applyFill="1" applyBorder="1" applyAlignment="1">
      <alignment vertical="center"/>
    </xf>
    <xf numFmtId="0" fontId="9" fillId="7" borderId="22" xfId="0" applyFont="1" applyFill="1" applyBorder="1" applyAlignment="1">
      <alignment vertical="center" wrapText="1"/>
    </xf>
    <xf numFmtId="0" fontId="8" fillId="0" borderId="22" xfId="0" applyFont="1" applyBorder="1" applyAlignment="1">
      <alignment horizontal="left" vertical="center"/>
    </xf>
    <xf numFmtId="0" fontId="8" fillId="0" borderId="22" xfId="0" applyFont="1" applyBorder="1" applyAlignment="1">
      <alignment horizontal="left" vertical="center" wrapText="1"/>
    </xf>
    <xf numFmtId="0" fontId="8" fillId="0" borderId="22" xfId="0" applyFont="1" applyBorder="1" applyAlignment="1">
      <alignment vertical="center"/>
    </xf>
    <xf numFmtId="0" fontId="8" fillId="0" borderId="22" xfId="0" applyFont="1" applyBorder="1" applyAlignment="1">
      <alignment vertical="center" wrapText="1"/>
    </xf>
    <xf numFmtId="0" fontId="11" fillId="0" borderId="0" xfId="0" applyFont="1" applyAlignment="1">
      <alignment vertical="center" wrapText="1"/>
    </xf>
    <xf numFmtId="0" fontId="8" fillId="0" borderId="0" xfId="0" applyFont="1" applyAlignment="1">
      <alignment vertical="center" wrapText="1"/>
    </xf>
    <xf numFmtId="0" fontId="7" fillId="6" borderId="13" xfId="0" applyFont="1" applyFill="1" applyBorder="1" applyAlignment="1">
      <alignment horizontal="left" vertical="center" wrapText="1"/>
    </xf>
    <xf numFmtId="0" fontId="7" fillId="6" borderId="15" xfId="0" applyFont="1" applyFill="1" applyBorder="1" applyAlignment="1">
      <alignment horizontal="left" vertical="center" wrapText="1"/>
    </xf>
    <xf numFmtId="0" fontId="7" fillId="6" borderId="14" xfId="0" applyFont="1" applyFill="1" applyBorder="1" applyAlignment="1">
      <alignment horizontal="left" vertical="center" wrapText="1"/>
    </xf>
    <xf numFmtId="3" fontId="12" fillId="0" borderId="0" xfId="2" applyNumberFormat="1" applyFont="1" applyAlignment="1">
      <alignment vertical="center"/>
    </xf>
    <xf numFmtId="4" fontId="8" fillId="0" borderId="0" xfId="0" applyNumberFormat="1" applyFont="1" applyAlignment="1">
      <alignment vertical="center" wrapText="1"/>
    </xf>
    <xf numFmtId="0" fontId="13" fillId="0" borderId="13" xfId="0" applyFont="1" applyBorder="1" applyAlignment="1">
      <alignment horizontal="left" vertical="center" wrapText="1"/>
    </xf>
    <xf numFmtId="0" fontId="13" fillId="0" borderId="15" xfId="0" applyFont="1" applyBorder="1" applyAlignment="1">
      <alignment horizontal="left" vertical="center" wrapText="1"/>
    </xf>
    <xf numFmtId="0" fontId="13" fillId="0" borderId="14" xfId="0" applyFont="1" applyBorder="1" applyAlignment="1">
      <alignment horizontal="left" vertical="center" wrapText="1"/>
    </xf>
    <xf numFmtId="3" fontId="14" fillId="5" borderId="16" xfId="2" applyNumberFormat="1" applyFont="1" applyFill="1" applyBorder="1" applyAlignment="1">
      <alignment vertical="center"/>
    </xf>
    <xf numFmtId="3" fontId="15" fillId="0" borderId="13" xfId="2" applyNumberFormat="1" applyFont="1" applyBorder="1" applyAlignment="1" applyProtection="1">
      <alignment horizontal="left" vertical="center" wrapText="1"/>
      <protection locked="0"/>
    </xf>
    <xf numFmtId="3" fontId="15" fillId="0" borderId="15" xfId="2" applyNumberFormat="1" applyFont="1" applyBorder="1" applyAlignment="1" applyProtection="1">
      <alignment horizontal="left" vertical="center" wrapText="1"/>
      <protection locked="0"/>
    </xf>
    <xf numFmtId="3" fontId="15" fillId="0" borderId="14" xfId="2" applyNumberFormat="1" applyFont="1" applyBorder="1" applyAlignment="1" applyProtection="1">
      <alignment horizontal="left" vertical="center" wrapText="1"/>
      <protection locked="0"/>
    </xf>
    <xf numFmtId="3" fontId="14" fillId="0" borderId="0" xfId="2" applyNumberFormat="1" applyFont="1" applyAlignment="1">
      <alignment vertical="center"/>
    </xf>
    <xf numFmtId="3" fontId="16" fillId="7" borderId="12" xfId="2" applyNumberFormat="1" applyFont="1" applyFill="1" applyBorder="1" applyAlignment="1">
      <alignment horizontal="center" vertical="center" wrapText="1"/>
    </xf>
    <xf numFmtId="3" fontId="16" fillId="7" borderId="12" xfId="2" applyNumberFormat="1" applyFont="1" applyFill="1" applyBorder="1" applyAlignment="1">
      <alignment horizontal="center" vertical="center"/>
    </xf>
    <xf numFmtId="3" fontId="16" fillId="7" borderId="3" xfId="2" applyNumberFormat="1" applyFont="1" applyFill="1" applyBorder="1" applyAlignment="1">
      <alignment horizontal="center" vertical="center" wrapText="1"/>
    </xf>
    <xf numFmtId="3" fontId="16" fillId="7" borderId="3" xfId="2" applyNumberFormat="1" applyFont="1" applyFill="1" applyBorder="1" applyAlignment="1">
      <alignment horizontal="center" vertical="center"/>
    </xf>
    <xf numFmtId="3" fontId="17" fillId="3" borderId="11" xfId="2" applyNumberFormat="1" applyFont="1" applyFill="1" applyBorder="1" applyAlignment="1">
      <alignment vertical="center"/>
    </xf>
    <xf numFmtId="4" fontId="17" fillId="3" borderId="4" xfId="2" applyNumberFormat="1" applyFont="1" applyFill="1" applyBorder="1" applyAlignment="1">
      <alignment horizontal="right" vertical="center"/>
    </xf>
    <xf numFmtId="4" fontId="18" fillId="3" borderId="4" xfId="2" applyNumberFormat="1" applyFont="1" applyFill="1" applyBorder="1" applyAlignment="1">
      <alignment horizontal="right" vertical="center"/>
    </xf>
    <xf numFmtId="3" fontId="19" fillId="0" borderId="6" xfId="2" applyNumberFormat="1" applyFont="1" applyBorder="1" applyAlignment="1">
      <alignment vertical="center"/>
    </xf>
    <xf numFmtId="4" fontId="17" fillId="0" borderId="7" xfId="2" applyNumberFormat="1" applyFont="1" applyBorder="1" applyAlignment="1">
      <alignment horizontal="right" vertical="center"/>
    </xf>
    <xf numFmtId="4" fontId="18" fillId="0" borderId="7" xfId="2" applyNumberFormat="1" applyFont="1" applyBorder="1" applyAlignment="1">
      <alignment horizontal="right" vertical="center"/>
    </xf>
    <xf numFmtId="3" fontId="12" fillId="0" borderId="10" xfId="2" applyNumberFormat="1" applyFont="1" applyBorder="1" applyAlignment="1">
      <alignment vertical="center"/>
    </xf>
    <xf numFmtId="3" fontId="17" fillId="3" borderId="6" xfId="2" applyNumberFormat="1" applyFont="1" applyFill="1" applyBorder="1" applyAlignment="1">
      <alignment vertical="center"/>
    </xf>
    <xf numFmtId="4" fontId="17" fillId="3" borderId="7" xfId="2" applyNumberFormat="1" applyFont="1" applyFill="1" applyBorder="1" applyAlignment="1">
      <alignment horizontal="right" vertical="center"/>
    </xf>
    <xf numFmtId="4" fontId="18" fillId="3" borderId="7" xfId="2" applyNumberFormat="1" applyFont="1" applyFill="1" applyBorder="1" applyAlignment="1">
      <alignment horizontal="right" vertical="center"/>
    </xf>
    <xf numFmtId="4" fontId="17" fillId="0" borderId="4" xfId="2" applyNumberFormat="1" applyFont="1" applyBorder="1" applyAlignment="1">
      <alignment horizontal="right" vertical="center"/>
    </xf>
    <xf numFmtId="4" fontId="18" fillId="4" borderId="4" xfId="2" applyNumberFormat="1" applyFont="1" applyFill="1" applyBorder="1" applyAlignment="1">
      <alignment horizontal="right" vertical="center"/>
    </xf>
    <xf numFmtId="4" fontId="18" fillId="0" borderId="4" xfId="2" applyNumberFormat="1" applyFont="1" applyBorder="1" applyAlignment="1">
      <alignment horizontal="right" vertical="center"/>
    </xf>
    <xf numFmtId="3" fontId="19" fillId="8" borderId="6" xfId="2" applyNumberFormat="1" applyFont="1" applyFill="1" applyBorder="1" applyAlignment="1">
      <alignment vertical="center"/>
    </xf>
    <xf numFmtId="4" fontId="17" fillId="8" borderId="7" xfId="2" applyNumberFormat="1" applyFont="1" applyFill="1" applyBorder="1" applyAlignment="1">
      <alignment horizontal="right" vertical="center"/>
    </xf>
    <xf numFmtId="4" fontId="17" fillId="8" borderId="4" xfId="2" applyNumberFormat="1" applyFont="1" applyFill="1" applyBorder="1" applyAlignment="1">
      <alignment horizontal="right" vertical="center"/>
    </xf>
    <xf numFmtId="4" fontId="18" fillId="8" borderId="4" xfId="2" applyNumberFormat="1" applyFont="1" applyFill="1" applyBorder="1" applyAlignment="1">
      <alignment horizontal="right" vertical="center"/>
    </xf>
    <xf numFmtId="3" fontId="16" fillId="7" borderId="9" xfId="2" applyNumberFormat="1" applyFont="1" applyFill="1" applyBorder="1" applyAlignment="1">
      <alignment horizontal="right" vertical="center"/>
    </xf>
    <xf numFmtId="4" fontId="16" fillId="7" borderId="2" xfId="2" applyNumberFormat="1" applyFont="1" applyFill="1" applyBorder="1" applyAlignment="1">
      <alignment horizontal="right" vertical="center"/>
    </xf>
    <xf numFmtId="3" fontId="17" fillId="2" borderId="8" xfId="2" applyNumberFormat="1" applyFont="1" applyFill="1" applyBorder="1" applyAlignment="1">
      <alignment horizontal="left" vertical="center"/>
    </xf>
    <xf numFmtId="4" fontId="17" fillId="2" borderId="7" xfId="2" applyNumberFormat="1" applyFont="1" applyFill="1" applyBorder="1" applyAlignment="1">
      <alignment horizontal="right" vertical="center"/>
    </xf>
    <xf numFmtId="4" fontId="18" fillId="2" borderId="7" xfId="2" applyNumberFormat="1" applyFont="1" applyFill="1" applyBorder="1" applyAlignment="1">
      <alignment horizontal="right" vertical="center"/>
    </xf>
    <xf numFmtId="3" fontId="19" fillId="0" borderId="6" xfId="2" applyNumberFormat="1" applyFont="1" applyBorder="1" applyAlignment="1">
      <alignment horizontal="left" vertical="center"/>
    </xf>
    <xf numFmtId="4" fontId="17" fillId="0" borderId="5" xfId="2" applyNumberFormat="1" applyFont="1" applyBorder="1" applyAlignment="1">
      <alignment horizontal="right" vertical="center"/>
    </xf>
    <xf numFmtId="4" fontId="17" fillId="0" borderId="21" xfId="2" applyNumberFormat="1" applyFont="1" applyBorder="1" applyAlignment="1">
      <alignment horizontal="right" vertical="center"/>
    </xf>
    <xf numFmtId="3" fontId="16" fillId="7" borderId="3" xfId="2" applyNumberFormat="1" applyFont="1" applyFill="1" applyBorder="1" applyAlignment="1">
      <alignment horizontal="right" vertical="center"/>
    </xf>
    <xf numFmtId="4" fontId="16" fillId="7" borderId="9" xfId="2" applyNumberFormat="1" applyFont="1" applyFill="1" applyBorder="1" applyAlignment="1">
      <alignment horizontal="right" vertical="center"/>
    </xf>
    <xf numFmtId="4" fontId="16" fillId="7" borderId="23" xfId="2" applyNumberFormat="1" applyFont="1" applyFill="1" applyBorder="1" applyAlignment="1">
      <alignment horizontal="right" vertical="center"/>
    </xf>
    <xf numFmtId="4" fontId="16" fillId="7" borderId="1" xfId="2" applyNumberFormat="1" applyFont="1" applyFill="1" applyBorder="1" applyAlignment="1">
      <alignment horizontal="right" vertical="center"/>
    </xf>
    <xf numFmtId="4" fontId="10" fillId="7" borderId="24" xfId="0" applyNumberFormat="1" applyFont="1" applyFill="1" applyBorder="1" applyAlignment="1">
      <alignment horizontal="center" vertical="center" wrapText="1"/>
    </xf>
    <xf numFmtId="0" fontId="10" fillId="7" borderId="17" xfId="0" applyFont="1" applyFill="1" applyBorder="1" applyAlignment="1">
      <alignment horizontal="center" vertical="center" wrapText="1"/>
    </xf>
    <xf numFmtId="4" fontId="10" fillId="7" borderId="25" xfId="0" applyNumberFormat="1" applyFont="1" applyFill="1" applyBorder="1" applyAlignment="1">
      <alignment horizontal="center" vertical="center" wrapText="1"/>
    </xf>
    <xf numFmtId="0" fontId="10" fillId="7" borderId="18" xfId="0" applyFont="1" applyFill="1" applyBorder="1" applyAlignment="1">
      <alignment horizontal="center" vertical="center" wrapText="1"/>
    </xf>
    <xf numFmtId="4" fontId="8" fillId="5" borderId="18" xfId="0" applyNumberFormat="1" applyFont="1" applyFill="1" applyBorder="1" applyAlignment="1">
      <alignment vertical="center" wrapText="1"/>
    </xf>
    <xf numFmtId="4" fontId="10" fillId="5" borderId="18" xfId="0" applyNumberFormat="1" applyFont="1" applyFill="1" applyBorder="1" applyAlignment="1">
      <alignment vertical="center" wrapText="1"/>
    </xf>
    <xf numFmtId="4" fontId="20" fillId="0" borderId="18" xfId="0" applyNumberFormat="1" applyFont="1" applyBorder="1" applyAlignment="1">
      <alignment vertical="center" wrapText="1"/>
    </xf>
    <xf numFmtId="4" fontId="8" fillId="0" borderId="18" xfId="0" applyNumberFormat="1" applyFont="1" applyBorder="1" applyAlignment="1">
      <alignment vertical="center" wrapText="1"/>
    </xf>
    <xf numFmtId="4" fontId="10" fillId="0" borderId="18" xfId="0" applyNumberFormat="1" applyFont="1" applyBorder="1" applyAlignment="1">
      <alignment vertical="center" wrapText="1"/>
    </xf>
    <xf numFmtId="4" fontId="20" fillId="0" borderId="19" xfId="0" applyNumberFormat="1" applyFont="1" applyBorder="1" applyAlignment="1">
      <alignment vertical="center" wrapText="1"/>
    </xf>
    <xf numFmtId="4" fontId="8" fillId="0" borderId="19" xfId="0" applyNumberFormat="1" applyFont="1" applyBorder="1" applyAlignment="1">
      <alignment vertical="center" wrapText="1"/>
    </xf>
    <xf numFmtId="4" fontId="10" fillId="0" borderId="19" xfId="0" applyNumberFormat="1" applyFont="1" applyBorder="1" applyAlignment="1">
      <alignment vertical="center" wrapText="1"/>
    </xf>
    <xf numFmtId="0" fontId="21" fillId="7" borderId="0" xfId="0" applyFont="1" applyFill="1" applyAlignment="1" applyProtection="1">
      <alignment vertical="center" wrapText="1"/>
      <protection locked="0"/>
    </xf>
    <xf numFmtId="4" fontId="21" fillId="7" borderId="0" xfId="0" applyNumberFormat="1" applyFont="1" applyFill="1" applyAlignment="1" applyProtection="1">
      <alignment vertical="center" wrapText="1"/>
      <protection locked="0"/>
    </xf>
    <xf numFmtId="0" fontId="8" fillId="0" borderId="0" xfId="0" applyFont="1" applyAlignment="1" applyProtection="1">
      <alignment vertical="center" wrapText="1"/>
      <protection locked="0"/>
    </xf>
    <xf numFmtId="4" fontId="8" fillId="0" borderId="0" xfId="0" applyNumberFormat="1" applyFont="1" applyAlignment="1" applyProtection="1">
      <alignment vertical="center" wrapText="1"/>
      <protection locked="0"/>
    </xf>
    <xf numFmtId="0" fontId="9" fillId="7" borderId="20"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8" fillId="5" borderId="6" xfId="0" applyFont="1" applyFill="1" applyBorder="1" applyAlignment="1">
      <alignment vertical="center" wrapText="1"/>
    </xf>
    <xf numFmtId="4" fontId="8" fillId="5" borderId="6" xfId="0" applyNumberFormat="1" applyFont="1" applyFill="1" applyBorder="1" applyAlignment="1">
      <alignment vertical="center" wrapText="1"/>
    </xf>
    <xf numFmtId="4" fontId="10" fillId="5" borderId="6" xfId="0" applyNumberFormat="1" applyFont="1" applyFill="1" applyBorder="1" applyAlignment="1">
      <alignment vertical="center" wrapText="1"/>
    </xf>
    <xf numFmtId="0" fontId="20" fillId="0" borderId="6" xfId="0" applyFont="1" applyBorder="1" applyAlignment="1">
      <alignment vertical="center" wrapText="1"/>
    </xf>
    <xf numFmtId="4" fontId="8" fillId="0" borderId="6" xfId="0" applyNumberFormat="1" applyFont="1" applyBorder="1" applyAlignment="1">
      <alignment vertical="center" wrapText="1"/>
    </xf>
    <xf numFmtId="4" fontId="10" fillId="0" borderId="6" xfId="0" applyNumberFormat="1" applyFont="1" applyBorder="1" applyAlignment="1">
      <alignment vertical="center" wrapText="1"/>
    </xf>
    <xf numFmtId="0" fontId="20" fillId="0" borderId="9" xfId="0" applyFont="1" applyBorder="1" applyAlignment="1">
      <alignment vertical="center" wrapText="1"/>
    </xf>
    <xf numFmtId="4" fontId="8" fillId="0" borderId="9" xfId="0" applyNumberFormat="1" applyFont="1" applyBorder="1" applyAlignment="1">
      <alignment vertical="center" wrapText="1"/>
    </xf>
    <xf numFmtId="4" fontId="10" fillId="0" borderId="9" xfId="0" applyNumberFormat="1" applyFont="1" applyBorder="1" applyAlignment="1">
      <alignment vertical="center" wrapText="1"/>
    </xf>
    <xf numFmtId="0" fontId="9" fillId="7" borderId="12"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20" fillId="8" borderId="9" xfId="0" applyFont="1" applyFill="1" applyBorder="1" applyAlignment="1">
      <alignment vertical="center" wrapText="1"/>
    </xf>
    <xf numFmtId="4" fontId="8" fillId="8" borderId="9" xfId="0" applyNumberFormat="1" applyFont="1" applyFill="1" applyBorder="1" applyAlignment="1">
      <alignment vertical="center" wrapText="1"/>
    </xf>
    <xf numFmtId="4" fontId="10" fillId="8" borderId="9" xfId="0" applyNumberFormat="1" applyFont="1" applyFill="1" applyBorder="1" applyAlignment="1">
      <alignment vertical="center" wrapText="1"/>
    </xf>
    <xf numFmtId="0" fontId="9" fillId="7" borderId="20" xfId="0" applyFont="1" applyFill="1" applyBorder="1" applyAlignment="1">
      <alignment horizontal="center" vertical="center" wrapText="1"/>
    </xf>
    <xf numFmtId="0" fontId="13" fillId="0" borderId="13" xfId="0" applyFont="1" applyBorder="1" applyAlignment="1">
      <alignment horizontal="left" vertical="top" wrapText="1"/>
    </xf>
    <xf numFmtId="0" fontId="13" fillId="0" borderId="15" xfId="0" applyFont="1" applyBorder="1" applyAlignment="1">
      <alignment horizontal="left" vertical="top" wrapText="1"/>
    </xf>
    <xf numFmtId="0" fontId="13" fillId="0" borderId="14" xfId="0" applyFont="1" applyBorder="1" applyAlignment="1">
      <alignment horizontal="left" vertical="top" wrapText="1"/>
    </xf>
    <xf numFmtId="0" fontId="9" fillId="7" borderId="6" xfId="0" applyFont="1" applyFill="1" applyBorder="1" applyAlignment="1">
      <alignment horizontal="center" vertical="center" wrapText="1"/>
    </xf>
    <xf numFmtId="0" fontId="8" fillId="5" borderId="8" xfId="0" applyFont="1" applyFill="1" applyBorder="1" applyAlignment="1">
      <alignment vertical="center" wrapText="1"/>
    </xf>
    <xf numFmtId="4" fontId="8" fillId="5" borderId="8" xfId="0" applyNumberFormat="1" applyFont="1" applyFill="1" applyBorder="1" applyAlignment="1">
      <alignment vertical="center" wrapText="1"/>
    </xf>
    <xf numFmtId="4" fontId="10" fillId="5" borderId="8" xfId="0" applyNumberFormat="1" applyFont="1" applyFill="1" applyBorder="1" applyAlignment="1">
      <alignment vertical="center" wrapText="1"/>
    </xf>
    <xf numFmtId="0" fontId="20" fillId="0" borderId="20" xfId="0" applyFont="1" applyBorder="1" applyAlignment="1">
      <alignment vertical="center" wrapText="1"/>
    </xf>
    <xf numFmtId="4" fontId="8" fillId="0" borderId="20" xfId="0" applyNumberFormat="1" applyFont="1" applyBorder="1" applyAlignment="1">
      <alignment vertical="center" wrapText="1"/>
    </xf>
    <xf numFmtId="4" fontId="10" fillId="0" borderId="20" xfId="0" applyNumberFormat="1" applyFont="1" applyBorder="1" applyAlignment="1">
      <alignment vertical="center" wrapText="1"/>
    </xf>
    <xf numFmtId="0" fontId="13" fillId="0" borderId="0" xfId="0" applyFont="1" applyAlignment="1">
      <alignment vertical="center" wrapText="1"/>
    </xf>
    <xf numFmtId="0" fontId="20" fillId="0" borderId="9"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pplyProtection="1">
      <alignment horizontal="left" vertical="center" wrapText="1"/>
      <protection locked="0"/>
    </xf>
  </cellXfs>
  <cellStyles count="4">
    <cellStyle name="Ctx_Hyperlink" xfId="1" xr:uid="{00000000-0005-0000-0000-000000000000}"/>
    <cellStyle name="Normal" xfId="0" builtinId="0"/>
    <cellStyle name="Normal 2" xfId="2" xr:uid="{20ACAC5E-6A9A-4F4E-B219-F400C51B36F6}"/>
    <cellStyle name="Normal 4" xfId="3" xr:uid="{EF4D82B9-AA61-467B-A015-729536D83156}"/>
  </cellStyles>
  <dxfs count="135">
    <dxf>
      <font>
        <strike val="0"/>
        <outline val="0"/>
        <shadow val="0"/>
        <u val="none"/>
        <vertAlign val="baseline"/>
        <sz val="10"/>
        <name val="Aptos"/>
        <family val="2"/>
        <scheme val="none"/>
      </font>
      <alignment vertical="center" textRotation="0" wrapText="1" indent="0" justifyLastLine="0" shrinkToFit="0" readingOrder="0"/>
      <protection locked="0" hidden="0"/>
    </dxf>
    <dxf>
      <font>
        <strike val="0"/>
        <outline val="0"/>
        <shadow val="0"/>
        <u val="none"/>
        <vertAlign val="baseline"/>
        <sz val="10"/>
        <color theme="0"/>
        <name val="Aptos"/>
        <family val="2"/>
        <scheme val="none"/>
      </font>
      <fill>
        <patternFill patternType="solid">
          <fgColor indexed="64"/>
          <bgColor rgb="FF00C97F"/>
        </patternFill>
      </fill>
      <alignment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strike val="0"/>
        <outline val="0"/>
        <shadow val="0"/>
        <u val="none"/>
        <vertAlign val="baseline"/>
        <sz val="10"/>
        <name val="Aptos"/>
        <family val="2"/>
        <scheme val="none"/>
      </font>
      <numFmt numFmtId="0" formatCode="Genera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0" formatCode="Genera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strike val="0"/>
        <outline val="0"/>
        <shadow val="0"/>
        <u val="none"/>
        <vertAlign val="baseline"/>
        <sz val="10"/>
        <name val="Aptos"/>
        <family val="2"/>
        <scheme val="none"/>
      </font>
      <alignment vertical="center" textRotation="0" wrapText="1" indent="0" justifyLastLine="0" shrinkToFit="0" readingOrder="0"/>
      <protection locked="0" hidden="0"/>
    </dxf>
    <dxf>
      <font>
        <strike val="0"/>
        <outline val="0"/>
        <shadow val="0"/>
        <u val="none"/>
        <vertAlign val="baseline"/>
        <sz val="10"/>
        <name val="Aptos"/>
        <family val="2"/>
        <scheme val="none"/>
      </font>
      <alignment vertical="center" textRotation="0" wrapText="1" indent="0" justifyLastLine="0" shrinkToFit="0" readingOrder="0"/>
      <protection locked="0" hidden="0"/>
    </dxf>
    <dxf>
      <font>
        <strike val="0"/>
        <outline val="0"/>
        <shadow val="0"/>
        <u val="none"/>
        <vertAlign val="baseline"/>
        <sz val="10"/>
        <name val="Aptos"/>
        <family val="2"/>
        <scheme val="none"/>
      </font>
      <alignment vertical="center" textRotation="0" wrapText="1" indent="0" justifyLastLine="0" shrinkToFit="0" readingOrder="0"/>
      <protection locked="0" hidden="0"/>
    </dxf>
    <dxf>
      <font>
        <strike val="0"/>
        <outline val="0"/>
        <shadow val="0"/>
        <u val="none"/>
        <vertAlign val="baseline"/>
        <sz val="10"/>
        <name val="Aptos"/>
        <family val="2"/>
        <scheme val="none"/>
      </font>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strike val="0"/>
        <outline val="0"/>
        <shadow val="0"/>
        <u val="none"/>
        <vertAlign val="baseline"/>
        <sz val="10"/>
        <name val="Aptos"/>
        <family val="2"/>
        <scheme val="none"/>
      </font>
      <numFmt numFmtId="0" formatCode="General"/>
      <alignment horizontal="general" vertical="center" textRotation="0" wrapText="1" indent="0" justifyLastLine="0" shrinkToFit="0" readingOrder="0"/>
      <protection locked="0" hidden="0"/>
    </dxf>
    <dxf>
      <font>
        <strike val="0"/>
        <outline val="0"/>
        <shadow val="0"/>
        <u val="none"/>
        <vertAlign val="baseline"/>
        <sz val="10"/>
        <name val="Aptos"/>
        <family val="2"/>
        <scheme val="none"/>
      </font>
      <numFmt numFmtId="4" formatCode="#,##0.00"/>
      <alignment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0" formatCode="Genera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0"/>
        <name val="Aptos"/>
        <family val="2"/>
        <scheme val="none"/>
      </font>
      <fill>
        <patternFill patternType="solid">
          <fgColor indexed="64"/>
          <bgColor rgb="FF00C97F"/>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0" formatCode="Genera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0"/>
        <name val="Aptos"/>
        <family val="2"/>
        <scheme val="none"/>
      </font>
      <fill>
        <patternFill patternType="solid">
          <fgColor indexed="64"/>
          <bgColor rgb="FF00C97F"/>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ptos"/>
        <family val="2"/>
        <scheme val="none"/>
      </font>
      <numFmt numFmtId="0" formatCode="General"/>
      <alignment horizontal="general" vertical="center" textRotation="0" wrapText="1" indent="0" justifyLastLine="0" shrinkToFit="0" readingOrder="0"/>
      <protection locked="0" hidden="0"/>
    </dxf>
    <dxf>
      <fill>
        <patternFill patternType="darkUp">
          <bgColor auto="1"/>
        </patternFill>
      </fill>
    </dxf>
    <dxf>
      <font>
        <b/>
        <i val="0"/>
        <strike/>
        <color theme="0"/>
      </font>
      <fill>
        <patternFill>
          <bgColor rgb="FFFF0000"/>
        </patternFill>
      </fill>
    </dxf>
    <dxf>
      <fill>
        <patternFill patternType="darkUp">
          <bgColor auto="1"/>
        </patternFill>
      </fill>
    </dxf>
    <dxf>
      <fill>
        <patternFill patternType="darkUp">
          <bgColor auto="1"/>
        </patternFill>
      </fill>
    </dxf>
    <dxf>
      <font>
        <b/>
        <i val="0"/>
        <strike/>
        <color theme="0"/>
      </font>
      <fill>
        <patternFill>
          <bgColor rgb="FFFF0000"/>
        </patternFill>
      </fill>
    </dxf>
    <dxf>
      <font>
        <b val="0"/>
        <i val="0"/>
        <strike val="0"/>
        <color auto="1"/>
      </font>
      <fill>
        <patternFill>
          <bgColor rgb="FFFFFF99"/>
        </patternFill>
      </fill>
    </dxf>
    <dxf>
      <font>
        <b val="0"/>
        <i val="0"/>
        <strike val="0"/>
        <color auto="1"/>
      </font>
      <fill>
        <patternFill>
          <bgColor rgb="FFFFFF99"/>
        </patternFill>
      </fill>
    </dxf>
    <dxf>
      <font>
        <b val="0"/>
        <i val="0"/>
        <strike val="0"/>
        <color auto="1"/>
      </font>
      <fill>
        <patternFill>
          <bgColor rgb="FFFFFF99"/>
        </patternFill>
      </fill>
    </dxf>
    <dxf>
      <font>
        <b val="0"/>
        <i val="0"/>
        <strike val="0"/>
        <color auto="1"/>
      </font>
      <fill>
        <patternFill>
          <bgColor rgb="FFFFFF99"/>
        </patternFill>
      </fill>
    </dxf>
    <dxf>
      <font>
        <b val="0"/>
        <i val="0"/>
        <strike val="0"/>
        <color auto="1"/>
      </font>
      <fill>
        <patternFill>
          <bgColor rgb="FFFFFF99"/>
        </patternFill>
      </fill>
    </dxf>
    <dxf>
      <font>
        <b val="0"/>
        <i val="0"/>
        <strike val="0"/>
        <color auto="1"/>
      </font>
      <fill>
        <patternFill>
          <bgColor rgb="FFFFFF99"/>
        </patternFill>
      </fill>
    </dxf>
    <dxf>
      <fill>
        <patternFill patternType="darkUp">
          <bgColor auto="1"/>
        </patternFill>
      </fill>
    </dxf>
    <dxf>
      <fill>
        <patternFill patternType="darkUp">
          <bgColor auto="1"/>
        </patternFill>
      </fill>
    </dxf>
    <dxf>
      <font>
        <b val="0"/>
        <i val="0"/>
        <strike val="0"/>
        <color auto="1"/>
      </font>
      <fill>
        <patternFill>
          <bgColor rgb="FFFFFF99"/>
        </patternFill>
      </fill>
    </dxf>
    <dxf>
      <font>
        <b val="0"/>
        <i val="0"/>
        <strike val="0"/>
        <color auto="1"/>
      </font>
      <fill>
        <patternFill>
          <bgColor rgb="FFFFFF99"/>
        </patternFill>
      </fill>
    </dxf>
    <dxf>
      <font>
        <b val="0"/>
        <i val="0"/>
        <strike val="0"/>
        <color auto="1"/>
      </font>
      <fill>
        <patternFill>
          <bgColor rgb="FFFFFF99"/>
        </patternFill>
      </fill>
    </dxf>
    <dxf>
      <font>
        <b/>
        <i val="0"/>
        <strike/>
        <color theme="0"/>
      </font>
      <fill>
        <patternFill>
          <bgColor rgb="FFFF0000"/>
        </patternFill>
      </fill>
    </dxf>
    <dxf>
      <font>
        <b/>
        <i val="0"/>
        <strike/>
        <color theme="0"/>
      </font>
      <fill>
        <patternFill>
          <bgColor rgb="FFFF0000"/>
        </patternFill>
      </fill>
    </dxf>
    <dxf>
      <fill>
        <patternFill patternType="darkUp">
          <bgColor auto="1"/>
        </patternFill>
      </fill>
    </dxf>
    <dxf>
      <font>
        <b/>
        <i val="0"/>
        <strike/>
        <color theme="0"/>
      </font>
      <fill>
        <patternFill>
          <bgColor rgb="FFFF0000"/>
        </patternFill>
      </fill>
    </dxf>
    <dxf>
      <font>
        <b/>
        <i val="0"/>
        <strike/>
        <color theme="0"/>
      </font>
      <fill>
        <patternFill>
          <bgColor rgb="FFFF0000"/>
        </patternFill>
      </fill>
    </dxf>
    <dxf>
      <fill>
        <patternFill patternType="darkUp">
          <bgColor auto="1"/>
        </patternFill>
      </fill>
    </dxf>
    <dxf>
      <fill>
        <patternFill patternType="darkUp">
          <bgColor auto="1"/>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ill>
        <patternFill patternType="darkUp">
          <bgColor auto="1"/>
        </patternFill>
      </fill>
    </dxf>
    <dxf>
      <fill>
        <patternFill patternType="darkUp">
          <bgColor auto="1"/>
        </patternFill>
      </fill>
    </dxf>
    <dxf>
      <fill>
        <patternFill patternType="darkUp">
          <bgColor auto="1"/>
        </patternFill>
      </fill>
    </dxf>
    <dxf>
      <fill>
        <patternFill patternType="darkUp">
          <bgColor auto="1"/>
        </patternFill>
      </fill>
    </dxf>
    <dxf>
      <fill>
        <patternFill patternType="darkUp">
          <bgColor auto="1"/>
        </patternFill>
      </fill>
    </dxf>
    <dxf>
      <font>
        <b val="0"/>
        <i val="0"/>
        <strike val="0"/>
        <color auto="1"/>
      </font>
      <fill>
        <patternFill>
          <bgColor rgb="FFFFFF99"/>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ont>
        <b/>
        <i val="0"/>
        <strike/>
        <color theme="0"/>
      </font>
      <fill>
        <patternFill>
          <bgColor rgb="FFFF0000"/>
        </patternFill>
      </fill>
    </dxf>
    <dxf>
      <fill>
        <patternFill patternType="darkUp">
          <bgColor auto="1"/>
        </patternFill>
      </fill>
    </dxf>
    <dxf>
      <font>
        <b/>
        <i val="0"/>
        <strike/>
        <color theme="0"/>
      </font>
      <fill>
        <patternFill>
          <bgColor rgb="FFFF0000"/>
        </patternFill>
      </fill>
    </dxf>
    <dxf>
      <fill>
        <patternFill>
          <bgColor rgb="FFFFFF99"/>
        </patternFill>
      </fill>
    </dxf>
    <dxf>
      <fill>
        <patternFill>
          <bgColor rgb="FFFFFF99"/>
        </patternFill>
      </fill>
    </dxf>
    <dxf>
      <fill>
        <patternFill>
          <bgColor rgb="FFFFFF99"/>
        </patternFill>
      </fill>
    </dxf>
    <dxf>
      <font>
        <b/>
        <i val="0"/>
        <strike/>
        <color rgb="FFFF0000"/>
      </font>
    </dxf>
    <dxf>
      <fill>
        <patternFill>
          <bgColor rgb="FFFFFF99"/>
        </patternFill>
      </fill>
    </dxf>
    <dxf>
      <font>
        <b/>
        <i val="0"/>
        <strike/>
        <color rgb="FFFF0000"/>
      </font>
    </dxf>
    <dxf>
      <fill>
        <patternFill>
          <bgColor rgb="FFFFFF99"/>
        </patternFill>
      </fill>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Segoe UI"/>
        <family val="2"/>
        <scheme val="none"/>
      </font>
      <alignment horizontal="general" vertical="bottom" textRotation="0" wrapText="0" indent="0" justifyLastLine="0" shrinkToFit="0" readingOrder="0"/>
    </dxf>
    <dxf>
      <font>
        <strike val="0"/>
        <outline val="0"/>
        <shadow val="0"/>
        <u val="none"/>
        <vertAlign val="baseline"/>
        <sz val="11"/>
        <color theme="1"/>
        <name val="Segoe UI"/>
        <scheme val="none"/>
      </font>
      <alignment horizontal="general" textRotation="0" wrapText="0" indent="0" justifyLastLine="0" shrinkToFit="0" readingOrder="0"/>
    </dxf>
    <dxf>
      <font>
        <strike val="0"/>
        <outline val="0"/>
        <shadow val="0"/>
        <u val="none"/>
        <vertAlign val="baseline"/>
        <sz val="11"/>
        <color theme="1"/>
        <name val="Segoe UI"/>
        <scheme val="none"/>
      </font>
      <alignment horizontal="general" textRotation="0" wrapText="0" indent="0" justifyLastLine="0" shrinkToFit="0" readingOrder="0"/>
    </dxf>
    <dxf>
      <font>
        <strike val="0"/>
        <outline val="0"/>
        <shadow val="0"/>
        <u val="none"/>
        <vertAlign val="baseline"/>
        <sz val="11"/>
        <color theme="1"/>
        <name val="Segoe UI"/>
        <scheme val="none"/>
      </font>
      <alignment horizontal="general" textRotation="0" wrapText="0" indent="0" justifyLastLine="0" shrinkToFit="0" readingOrder="0"/>
    </dxf>
    <dxf>
      <fill>
        <patternFill>
          <bgColor rgb="FFEBEDE6"/>
        </patternFill>
      </fill>
      <border>
        <left style="thin">
          <color rgb="FFD8DBCE"/>
        </left>
        <right style="thin">
          <color rgb="FFD8DBCE"/>
        </right>
        <top style="thin">
          <color rgb="FFD8DBCE"/>
        </top>
        <bottom style="thin">
          <color rgb="FFD8DBCE"/>
        </bottom>
      </border>
    </dxf>
    <dxf>
      <border>
        <left style="thin">
          <color rgb="FFD8DBCE"/>
        </left>
        <right style="thin">
          <color rgb="FFD8DBCE"/>
        </right>
        <top style="thin">
          <color rgb="FFD8DBCE"/>
        </top>
        <bottom style="thin">
          <color rgb="FFD8DBCE"/>
        </bottom>
        <vertical style="thin">
          <color rgb="FFEBEDE6"/>
        </vertical>
      </border>
    </dxf>
    <dxf>
      <font>
        <b/>
        <i val="0"/>
      </font>
      <fill>
        <patternFill>
          <bgColor rgb="FF9FA585"/>
        </patternFill>
      </fill>
    </dxf>
    <dxf>
      <border>
        <left style="thin">
          <color rgb="FFD8DBCE"/>
        </left>
        <right style="thin">
          <color rgb="FFD8DBCE"/>
        </right>
        <top style="thin">
          <color rgb="FFD8DBCE"/>
        </top>
        <bottom style="thin">
          <color rgb="FFD8DBCE"/>
        </bottom>
      </border>
    </dxf>
  </dxfs>
  <tableStyles count="1" defaultTableStyle="Table Style 1" defaultPivotStyle="PivotStyleLight16">
    <tableStyle name="Table Style 1" pivot="0" count="4" xr9:uid="{33A4DC5B-2C80-410F-8FEC-F24BA2CE0044}">
      <tableStyleElement type="wholeTable" dxfId="134"/>
      <tableStyleElement type="headerRow" dxfId="133"/>
      <tableStyleElement type="firstRowStripe" dxfId="132"/>
      <tableStyleElement type="secondRowStripe" dxfId="131"/>
    </tableStyle>
  </tableStyles>
  <colors>
    <mruColors>
      <color rgb="FF00C97F"/>
      <color rgb="FF004751"/>
      <color rgb="FF9FA585"/>
      <color rgb="FFEBEDE6"/>
      <color rgb="FFFFFF99"/>
      <color rgb="FFD8DBCE"/>
      <color rgb="FF415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latin typeface="Aptos" panose="020B0004020202020204" pitchFamily="34" charset="0"/>
              </a:rPr>
              <a:t>TOTAL BUDGET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nl-BE"/>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v>Budget category</c:v>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0255-4316-BC8F-90E833BC2617}"/>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0255-4316-BC8F-90E833BC2617}"/>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0255-4316-BC8F-90E833BC2617}"/>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0255-4316-BC8F-90E833BC2617}"/>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0255-4316-BC8F-90E833BC2617}"/>
              </c:ext>
            </c:extLst>
          </c:dPt>
          <c:dLbls>
            <c:delete val="1"/>
          </c:dLbls>
          <c:cat>
            <c:strLit>
              <c:ptCount val="5"/>
              <c:pt idx="0">
                <c:v>A. investment costs</c:v>
              </c:pt>
              <c:pt idx="1">
                <c:v>B. Operational costs</c:v>
              </c:pt>
              <c:pt idx="2">
                <c:v>C. Personnel costs</c:v>
              </c:pt>
              <c:pt idx="3">
                <c:v>D. Scholarship costs</c:v>
              </c:pt>
              <c:pt idx="4">
                <c:v>E. Coordination costs</c:v>
              </c:pt>
            </c:strLit>
          </c:cat>
          <c:val>
            <c:numRef>
              <c:f>(OVERVIEW!$G$11,OVERVIEW!$G$15,OVERVIEW!$G$21,OVERVIEW!$G$24,OVERVIEW!$G$32)</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A-0255-4316-BC8F-90E833BC2617}"/>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Aptos" panose="020B0004020202020204" pitchFamily="34" charset="0"/>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0</xdr:rowOff>
    </xdr:from>
    <xdr:to>
      <xdr:col>16</xdr:col>
      <xdr:colOff>485775</xdr:colOff>
      <xdr:row>24</xdr:row>
      <xdr:rowOff>180975</xdr:rowOff>
    </xdr:to>
    <xdr:graphicFrame macro="">
      <xdr:nvGraphicFramePr>
        <xdr:cNvPr id="4" name="Chart 3">
          <a:extLst>
            <a:ext uri="{FF2B5EF4-FFF2-40B4-BE49-F238E27FC236}">
              <a16:creationId xmlns:a16="http://schemas.microsoft.com/office/drawing/2014/main" id="{C1C4AA26-D6D9-40A2-A0A3-17CFC31352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VLIR-UOSPortal-SelectionCommissions/Shared%20Documents/ITP%20Selection%20Commission%202023/SEL014-Marc%20Heijde/Annex%202_SI%20Budget%20format_altern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2_SI Budget format_altern"/>
      <sheetName val="Validation"/>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72D00DF-9548-47BD-90BF-4D7F8B36B3E3}" name="Investment_costs" displayName="Investment_costs" ref="A8:J38" totalsRowShown="0" headerRowDxfId="56" dataDxfId="55">
  <autoFilter ref="A8:J38" xr:uid="{472D00DF-9548-47BD-90BF-4D7F8B36B3E3}"/>
  <tableColumns count="10">
    <tableColumn id="8" xr3:uid="{D38CD7DD-9FBB-4EC4-AAC9-278CB31C7636}" name="Budget category" dataDxfId="66">
      <calculatedColumnFormula>IF(Investment_costs[[#This Row],[Budget subcategory]]="","","A. Investment costs")</calculatedColumnFormula>
    </tableColumn>
    <tableColumn id="1" xr3:uid="{A09B8F0D-4B32-4314-BF50-4173CD1881E4}" name="Description" dataDxfId="65"/>
    <tableColumn id="3" xr3:uid="{BC5B92A6-4485-438D-9CF4-C463D67ADC29}" name="Budget subcategory" dataDxfId="64"/>
    <tableColumn id="4" xr3:uid="{044EB70C-37F9-4454-BEE9-7FFF449B5D6A}" name="Number" dataDxfId="63"/>
    <tableColumn id="6" xr3:uid="{1A17C34C-8157-4AC2-B2E4-0F2BA19B8D5A}" name="Estimated cost year 1" dataDxfId="62"/>
    <tableColumn id="2" xr3:uid="{4ED03848-2551-4E66-A2E1-7F5CE8EB9B2B}" name="Estimated cost year 2" dataDxfId="61"/>
    <tableColumn id="5" xr3:uid="{65B71546-04EC-496D-AED6-ACB3CB1BE7E9}" name="Estimated cost year 3" dataDxfId="60"/>
    <tableColumn id="9" xr3:uid="{770D4B70-F332-402C-A1A3-321BBD92C77C}" name="Estimated cost year 4" dataDxfId="59"/>
    <tableColumn id="10" xr3:uid="{6387A5D6-0408-4D1F-BD62-4EA4DBEB6AD0}" name="Estimated cost year 5" dataDxfId="58"/>
    <tableColumn id="7" xr3:uid="{4EE76CA1-A694-4FC8-A6BF-4706FA7FCBBF}" name="Comments" dataDxfId="5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52FDA6-0A24-4285-A1A6-C65BD660EC99}" name="Operational_costs" displayName="Operational_costs" ref="A10:J45" totalsRowShown="0" headerRowDxfId="44" dataDxfId="43">
  <autoFilter ref="A10:J45" xr:uid="{1452FDA6-0A24-4285-A1A6-C65BD660EC99}"/>
  <tableColumns count="10">
    <tableColumn id="8" xr3:uid="{9F9B7311-0737-4CE6-8A10-506A7530133B}" name="Budget category" dataDxfId="54">
      <calculatedColumnFormula>IF(Operational_costs[[#This Row],[Budget subcategory]]="","","B. Operational costs")</calculatedColumnFormula>
    </tableColumn>
    <tableColumn id="1" xr3:uid="{FA4292B1-B0ED-4DBD-AB8B-C468F1997374}" name="Description" dataDxfId="53"/>
    <tableColumn id="3" xr3:uid="{185DF44B-587D-46CA-8BFB-D3D3FA815DB5}" name="Budget subcategory" dataDxfId="52"/>
    <tableColumn id="4" xr3:uid="{5F9C2E3D-ABAA-46C0-AB68-9F234C9CB117}" name="Number" dataDxfId="51"/>
    <tableColumn id="2" xr3:uid="{D1DA04B5-6590-450C-A637-CD63774A83AA}" name="Estimated cost year 1" dataDxfId="50"/>
    <tableColumn id="6" xr3:uid="{CBDFCBA8-C0A3-4551-8B2B-E82E04289B92}" name="Estimated cost year 2" dataDxfId="49"/>
    <tableColumn id="5" xr3:uid="{B6547CE3-173D-48A1-A195-2A0C23788D4C}" name="Estimated cost year 3" dataDxfId="48"/>
    <tableColumn id="10" xr3:uid="{69CA54B1-425E-4896-9F05-1D46CE8D76A8}" name="Estimated cost year 4" dataDxfId="47"/>
    <tableColumn id="11" xr3:uid="{E710506E-FF8F-478A-8FFE-D3E238585165}" name="Estimated cost year 5" dataDxfId="46"/>
    <tableColumn id="7" xr3:uid="{802A102A-36B0-4B2A-8623-CC597B1A890F}" name="Comments" dataDxfId="45"/>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4742146-0F92-4374-949B-45B74E671738}" name="Personnel_costs" displayName="Personnel_costs" ref="A7:M37" totalsRowShown="0" headerRowDxfId="29" dataDxfId="28">
  <autoFilter ref="A7:M37" xr:uid="{84742146-0F92-4374-949B-45B74E671738}"/>
  <tableColumns count="13">
    <tableColumn id="11" xr3:uid="{87E66A72-D565-46F5-B429-2FFF79C7BC50}" name="Budget category" dataDxfId="42">
      <calculatedColumnFormula>IF(Personnel_costs[[#This Row],[Budget subcategory]]="","","C. Personnel costs")</calculatedColumnFormula>
    </tableColumn>
    <tableColumn id="1" xr3:uid="{FAC525F4-5C92-418D-8551-6B8A4412533C}" name="Description" dataDxfId="41"/>
    <tableColumn id="3" xr3:uid="{83BF3C18-9CE4-43D3-9116-549B48186CA1}" name="Budget subcategory" dataDxfId="40"/>
    <tableColumn id="4" xr3:uid="{B7942C9C-1F47-406F-9841-31FE99993EDB}" name="Number" dataDxfId="39"/>
    <tableColumn id="2" xr3:uid="{107467E3-E0E4-4364-B98D-19773598C58F}" name="Estimated cost year 1" dataDxfId="38"/>
    <tableColumn id="6" xr3:uid="{D8D24652-2A15-411D-B95C-EB8FF37421D5}" name="Estimated cost year 2" dataDxfId="37"/>
    <tableColumn id="5" xr3:uid="{EDB2BA3C-05A3-46DA-8449-A1F12C2357DD}" name="Estimated cost year 3" dataDxfId="36"/>
    <tableColumn id="13" xr3:uid="{1AD58E74-1566-4CD4-A0B9-BA634947EC28}" name="Estimated cost year 4" dataDxfId="35"/>
    <tableColumn id="14" xr3:uid="{F5E4D8A5-ABB4-4A75-B287-FD6687853947}" name="Estimated cost year 5" dataDxfId="34"/>
    <tableColumn id="8" xr3:uid="{CAAEF739-6A45-480A-9D0F-846F72997925}" name="Name" dataDxfId="33"/>
    <tableColumn id="9" xr3:uid="{5CAF1317-C89A-4570-9608-7B09C79E8A30}" name="Function" dataDxfId="32"/>
    <tableColumn id="10" xr3:uid="{71B21641-E861-4369-8F12-2F5A1472EDDC}" name="Institution" dataDxfId="31"/>
    <tableColumn id="12" xr3:uid="{CE1A5634-55BE-4FB3-A8C7-AC1AECE5AC5C}" name="Job description" dataDxfId="3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Scholarship_costs" displayName="Scholarship_costs" ref="A11:Z41" totalsRowShown="0" headerRowDxfId="1" dataDxfId="0">
  <autoFilter ref="A11:Z41" xr:uid="{00000000-0009-0000-0100-000002000000}"/>
  <tableColumns count="26">
    <tableColumn id="22" xr3:uid="{6085A94E-09B9-4BA5-ADAA-6718F6FBAF9D}" name="Budget category" dataDxfId="27">
      <calculatedColumnFormula>IF(Scholarship_costs[[#This Row],[Budget subcategory]]="","","D. Scholarship costs")</calculatedColumnFormula>
    </tableColumn>
    <tableColumn id="23" xr3:uid="{DA48E177-8AAE-43E3-828F-9C12B1D71973}" name="Budget subcategory" dataDxfId="26">
      <calculatedColumnFormula>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calculatedColumnFormula>
    </tableColumn>
    <tableColumn id="18" xr3:uid="{37D914E9-F6B7-4CDB-8E9F-EB2FB941E701}" name="Description" dataDxfId="25"/>
    <tableColumn id="14" xr3:uid="{D9697F3F-EC20-4BB3-B6E9-E658B7F07561}" name="Activity year" dataDxfId="24"/>
    <tableColumn id="1" xr3:uid="{00000000-0010-0000-0000-000001000000}" name="Location" dataDxfId="23"/>
    <tableColumn id="2" xr3:uid="{00000000-0010-0000-0000-000002000000}" name="Type" dataDxfId="22"/>
    <tableColumn id="3" xr3:uid="{00000000-0010-0000-0000-000003000000}" name="Allowance type" dataDxfId="21"/>
    <tableColumn id="25" xr3:uid="{38086DE1-B163-48A7-9C91-27DE675CFD45}" name="Number of scholars" dataDxfId="20"/>
    <tableColumn id="17" xr3:uid="{228E834C-82BD-421E-AA64-3A0634630F52}" name="Number of months" dataDxfId="19">
      <calculatedColumnFormula>IF(Scholarship_costs[[#This Row],[Type]]="","",
(IF(Scholarship_costs[[#This Row],[Allowance type]]="15-31 days",1,
(IF(Scholarship_costs[[#This Row],[Allowance type]]="7-14 days",0,
(IF(Scholarship_costs[[#This Row],[Allowance type]]="S&gt;31 days-6 months",0,0)))))))</calculatedColumnFormula>
    </tableColumn>
    <tableColumn id="4" xr3:uid="{C061C977-2D7F-41C4-A0FD-DD60A4B246EC}" name="Number of days" dataDxfId="18">
      <calculatedColumnFormula>IF(Scholarship_costs[[#This Row],[Type]]="","",
(IF(Scholarship_costs[[#This Row],[Allowance type]]="15-31 days",0,0)))</calculatedColumnFormula>
    </tableColumn>
    <tableColumn id="15" xr3:uid="{92C569E8-7EFC-4F00-8EE2-A655F940D3AD}" name="Monthly allowance" dataDxfId="17">
      <calculatedColumnFormula>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calculatedColumnFormula>
    </tableColumn>
    <tableColumn id="16" xr3:uid="{5C52FE9C-187D-46C5-8F29-799E733308E6}" name="Daily allowance" dataDxfId="16">
      <calculatedColumnFormula>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calculatedColumnFormula>
    </tableColumn>
    <tableColumn id="5" xr3:uid="{9D82FEFE-59B7-447F-A9EE-53B7919E36AE}" name="Allowance (total)" dataDxfId="15">
      <calculatedColumnFormula>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calculatedColumnFormula>
    </tableColumn>
    <tableColumn id="19" xr3:uid="{A634612C-F3D6-410A-B274-689A22BA93A7}" name="Tuition fee" dataDxfId="14"/>
    <tableColumn id="6" xr3:uid="{1D3F192E-819B-4280-938B-3712A4080156}" name="Indirect travel costs" dataDxfId="13">
      <calculatedColumnFormula>IF(Scholarship_costs[[#This Row],[Type]]="","",
(IF(Scholarship_costs[[#This Row],[Type]]="Short term (Belgium)",200,0)))</calculatedColumnFormula>
    </tableColumn>
    <tableColumn id="7" xr3:uid="{EB7B7A0B-DB95-4601-A42A-8EBAEBA22F18}" name="Insurance" dataDxfId="12">
      <calculatedColumnFormula>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calculatedColumnFormula>
    </tableColumn>
    <tableColumn id="8" xr3:uid="{D961E277-07B6-4ABE-A18E-0C45DF7B4F92}" name="Bench fee" dataDxfId="11">
      <calculatedColumnFormula>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calculatedColumnFormula>
    </tableColumn>
    <tableColumn id="9" xr3:uid="{3E8DA032-93B8-48E1-B589-F31164D2AB7C}" name="Airline ticket(s)" dataDxfId="10"/>
    <tableColumn id="10" xr3:uid="{884A1785-2009-411A-A796-E2A4FBA23886}" name="Extra costs (if justified)" dataDxfId="9"/>
    <tableColumn id="11" xr3:uid="{2C4B957B-AFF3-49BB-81CF-77A2E343451A}" name="Supervision and research fee" dataDxfId="8">
      <calculatedColumnFormula>IF(Scholarship_costs[[#This Row],[Type]]="","",
(IF(Scholarship_costs[[#This Row],[Type]]="Research (Belgium)",((Scholarship_costs[[#This Row],[Number of months]]*31)+Scholarship_costs[[#This Row],[Number of days]])*(310/31),0)))</calculatedColumnFormula>
    </tableColumn>
    <tableColumn id="20" xr3:uid="{7C6C26B4-47F6-4180-8BF3-1CE47CA03019}" name="Estimated cost per scholar" dataDxfId="7">
      <calculatedColumnFormula>IF(Scholarship_costs[[#This Row],[Type]]="","",(IF(Scholarship_costs[[#This Row],[Number of scholars]]="","",(ROUND((SUM(Scholarship_costs[[#This Row],[Allowance (total)]:[Supervision and research fee]])),2)))))</calculatedColumnFormula>
    </tableColumn>
    <tableColumn id="21" xr3:uid="{89502C12-5A43-448E-AD5C-E80F19A17CE7}" name="Estimated cost year 1" dataDxfId="6">
      <calculatedColumnFormula>IF(Scholarship_costs[[#This Row],[Activity year]]="","",
(IF(Scholarship_costs[[#This Row],[Number of scholars]]="","",
(IF(Scholarship_costs[[#This Row],[Activity year]]=1,(ROUND(Scholarship_costs[[#This Row],[Number of scholars]]*Scholarship_costs[[#This Row],[Estimated cost per scholar]],2)),0)))))</calculatedColumnFormula>
    </tableColumn>
    <tableColumn id="24" xr3:uid="{31BDA377-2D3C-40E9-9EB0-B6E108F3C5DB}" name="Estimated cost year 2" dataDxfId="5">
      <calculatedColumnFormula>IF(Scholarship_costs[[#This Row],[Activity year]]="","",
(IF(Scholarship_costs[[#This Row],[Number of scholars]]="","",
(IF(Scholarship_costs[[#This Row],[Activity year]]=2,(ROUND(Scholarship_costs[[#This Row],[Number of scholars]]*Scholarship_costs[[#This Row],[Estimated cost per scholar]],2)),0)))))</calculatedColumnFormula>
    </tableColumn>
    <tableColumn id="12" xr3:uid="{0C6D943D-C082-4A57-A319-3CD43E95CF54}" name="Estimated cost year 3" dataDxfId="4">
      <calculatedColumnFormula>IF(Scholarship_costs[[#This Row],[Activity year]]="","",
(IF(Scholarship_costs[[#This Row],[Number of scholars]]="","",
(IF(Scholarship_costs[[#This Row],[Activity year]]=3,(ROUND(Scholarship_costs[[#This Row],[Number of scholars]]*Scholarship_costs[[#This Row],[Estimated cost per scholar]],2)),0)))))</calculatedColumnFormula>
    </tableColumn>
    <tableColumn id="26" xr3:uid="{6D8145AD-1CD9-4E01-BEFD-812EE7ECD142}" name="Estimated cost year 4" dataDxfId="3">
      <calculatedColumnFormula>IF(Scholarship_costs[[#This Row],[Activity year]]="","",
(IF(Scholarship_costs[[#This Row],[Number of scholars]]="","",
(IF(Scholarship_costs[[#This Row],[Activity year]]=4,(ROUND(Scholarship_costs[[#This Row],[Number of scholars]]*Scholarship_costs[[#This Row],[Estimated cost per scholar]],2)),0)))))</calculatedColumnFormula>
    </tableColumn>
    <tableColumn id="27" xr3:uid="{34C60DA0-524E-4DB2-9487-E7CD4551B1C7}" name="Estimated cost year 5" dataDxfId="2">
      <calculatedColumnFormula>IF(Scholarship_costs[[#This Row],[Activity year]]="","",
(IF(Scholarship_costs[[#This Row],[Number of scholars]]="","",
(IF(Scholarship_costs[[#This Row],[Activity year]]=5,(ROUND(Scholarship_costs[[#This Row],[Number of scholars]]*Scholarship_costs[[#This Row],[Estimated cost per scholar]],2)),0)))))</calculatedColumnFormula>
    </tableColumn>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blVal" displayName="tblVal" ref="D2:L13" totalsRowShown="0" headerRowDxfId="130" dataDxfId="129">
  <autoFilter ref="D2:L13" xr:uid="{00000000-0009-0000-0100-000001000000}"/>
  <tableColumns count="9">
    <tableColumn id="1" xr3:uid="{00000000-0010-0000-0100-000001000000}" name="Location" dataDxfId="128"/>
    <tableColumn id="16" xr3:uid="{C98A94CC-3468-40B9-AEBD-EE9FE6666B11}" name="Belgium" dataDxfId="127"/>
    <tableColumn id="17" xr3:uid="{14C55EFA-2689-4F92-A4B8-C77E1E328F11}" name="Local" dataDxfId="126"/>
    <tableColumn id="18" xr3:uid="{9E3101DE-635D-4961-BE56-59F92E57100B}" name="Short term (Belgium)" dataDxfId="125"/>
    <tableColumn id="19" xr3:uid="{372596D3-6A92-4B4C-AE2B-953BC7265AD5}" name="Study (Belgium)" dataDxfId="124"/>
    <tableColumn id="20" xr3:uid="{2935FE5C-CA7F-42D5-B18D-28CA98554AB7}" name="Research (Belgium)" dataDxfId="123"/>
    <tableColumn id="21" xr3:uid="{A36E1F9F-02E5-4CCE-AC2C-4C972EE75AF8}" name="Short term (local)" dataDxfId="122"/>
    <tableColumn id="22" xr3:uid="{2F59AB1C-BF6B-4BB8-B395-879B5CD7FC46}" name="Study (local)" dataDxfId="121"/>
    <tableColumn id="23" xr3:uid="{71BD3ED0-F028-485E-8346-C2E221C11BC7}" name="Research (local)" dataDxfId="12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F2D05-685E-484A-B418-DAD3296D751F}">
  <sheetPr codeName="Sheet7"/>
  <dimension ref="A1:B26"/>
  <sheetViews>
    <sheetView workbookViewId="0">
      <selection activeCell="A2" sqref="A2"/>
    </sheetView>
  </sheetViews>
  <sheetFormatPr defaultColWidth="9.109375" defaultRowHeight="13.8"/>
  <cols>
    <col min="1" max="1" width="27.5546875" style="4" customWidth="1"/>
    <col min="2" max="2" width="83" style="12" customWidth="1"/>
    <col min="3" max="16384" width="9.109375" style="4"/>
  </cols>
  <sheetData>
    <row r="1" spans="1:2" ht="18">
      <c r="A1" s="3" t="s">
        <v>0</v>
      </c>
      <c r="B1" s="3"/>
    </row>
    <row r="2" spans="1:2">
      <c r="A2" s="5" t="s">
        <v>1</v>
      </c>
      <c r="B2" s="6"/>
    </row>
    <row r="3" spans="1:2">
      <c r="A3" s="7" t="s">
        <v>134</v>
      </c>
      <c r="B3" s="7"/>
    </row>
    <row r="4" spans="1:2">
      <c r="A4" s="7" t="s">
        <v>135</v>
      </c>
      <c r="B4" s="7"/>
    </row>
    <row r="5" spans="1:2">
      <c r="A5" s="7" t="s">
        <v>136</v>
      </c>
      <c r="B5" s="7"/>
    </row>
    <row r="6" spans="1:2">
      <c r="A6" s="7" t="s">
        <v>137</v>
      </c>
      <c r="B6" s="7"/>
    </row>
    <row r="7" spans="1:2">
      <c r="A7" s="7" t="s">
        <v>138</v>
      </c>
      <c r="B7" s="7"/>
    </row>
    <row r="8" spans="1:2">
      <c r="A8" s="7" t="s">
        <v>139</v>
      </c>
      <c r="B8" s="7"/>
    </row>
    <row r="9" spans="1:2" ht="30" customHeight="1">
      <c r="A9" s="8" t="s">
        <v>102</v>
      </c>
      <c r="B9" s="8"/>
    </row>
    <row r="10" spans="1:2" ht="30" customHeight="1">
      <c r="A10" s="8" t="s">
        <v>101</v>
      </c>
      <c r="B10" s="8"/>
    </row>
    <row r="11" spans="1:2">
      <c r="A11" s="5" t="s">
        <v>2</v>
      </c>
      <c r="B11" s="6"/>
    </row>
    <row r="12" spans="1:2" ht="41.4">
      <c r="A12" s="9" t="s">
        <v>3</v>
      </c>
      <c r="B12" s="10" t="s">
        <v>103</v>
      </c>
    </row>
    <row r="13" spans="1:2" ht="27.6">
      <c r="A13" s="9" t="s">
        <v>4</v>
      </c>
      <c r="B13" s="10" t="s">
        <v>107</v>
      </c>
    </row>
    <row r="14" spans="1:2" ht="27.6">
      <c r="A14" s="9" t="s">
        <v>5</v>
      </c>
      <c r="B14" s="10" t="s">
        <v>108</v>
      </c>
    </row>
    <row r="15" spans="1:2" ht="41.4">
      <c r="A15" s="9" t="s">
        <v>6</v>
      </c>
      <c r="B15" s="10" t="s">
        <v>121</v>
      </c>
    </row>
    <row r="16" spans="1:2" ht="138">
      <c r="A16" s="9" t="s">
        <v>7</v>
      </c>
      <c r="B16" s="10" t="s">
        <v>122</v>
      </c>
    </row>
    <row r="17" spans="1:2" ht="69">
      <c r="A17" s="9" t="s">
        <v>8</v>
      </c>
      <c r="B17" s="10" t="s">
        <v>104</v>
      </c>
    </row>
    <row r="18" spans="1:2">
      <c r="A18" s="5" t="s">
        <v>9</v>
      </c>
      <c r="B18" s="6"/>
    </row>
    <row r="19" spans="1:2" ht="27.6">
      <c r="A19" s="9" t="s">
        <v>10</v>
      </c>
      <c r="B19" s="10" t="s">
        <v>11</v>
      </c>
    </row>
    <row r="20" spans="1:2">
      <c r="A20" s="9" t="s">
        <v>12</v>
      </c>
      <c r="B20" s="10" t="s">
        <v>13</v>
      </c>
    </row>
    <row r="21" spans="1:2" ht="27.6">
      <c r="A21" s="9" t="s">
        <v>14</v>
      </c>
      <c r="B21" s="10" t="s">
        <v>109</v>
      </c>
    </row>
    <row r="22" spans="1:2">
      <c r="A22" s="9" t="s">
        <v>15</v>
      </c>
      <c r="B22" s="10" t="s">
        <v>110</v>
      </c>
    </row>
    <row r="23" spans="1:2">
      <c r="A23" s="9" t="s">
        <v>16</v>
      </c>
      <c r="B23" s="10" t="s">
        <v>17</v>
      </c>
    </row>
    <row r="26" spans="1:2">
      <c r="B26" s="11"/>
    </row>
  </sheetData>
  <sheetProtection algorithmName="SHA-512" hashValue="Y5zcLV9paTbEZdda5eXwe2sLcdv1+jgweM493/yGolx1V0GX7w+1C42saJ2L0K8j3+xXUK2XAu1y30gMdHM40A==" saltValue="UdrRasl7USAAWKs/LQyfRA==" spinCount="100000" sheet="1" objects="1" scenarios="1"/>
  <mergeCells count="9">
    <mergeCell ref="A10:B10"/>
    <mergeCell ref="A8:B8"/>
    <mergeCell ref="A1:B1"/>
    <mergeCell ref="A3:B3"/>
    <mergeCell ref="A4:B4"/>
    <mergeCell ref="A5:B5"/>
    <mergeCell ref="A7:B7"/>
    <mergeCell ref="A9:B9"/>
    <mergeCell ref="A6:B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DA395-3888-4111-BB00-EB430317E313}">
  <sheetPr codeName="Sheet3">
    <pageSetUpPr fitToPage="1"/>
  </sheetPr>
  <dimension ref="A1:I35"/>
  <sheetViews>
    <sheetView showGridLines="0" tabSelected="1" zoomScaleNormal="100" workbookViewId="0">
      <selection activeCell="A9" sqref="A9:A10"/>
    </sheetView>
  </sheetViews>
  <sheetFormatPr defaultColWidth="9.33203125" defaultRowHeight="12" outlineLevelRow="1"/>
  <cols>
    <col min="1" max="1" width="56.33203125" style="16" bestFit="1" customWidth="1"/>
    <col min="2" max="8" width="16.6640625" style="16" customWidth="1"/>
    <col min="9" max="9" width="6.6640625" style="16" customWidth="1"/>
    <col min="10" max="18" width="9.33203125" style="16" customWidth="1"/>
    <col min="19" max="16384" width="9.33203125" style="16"/>
  </cols>
  <sheetData>
    <row r="1" spans="1:9" s="12" customFormat="1" ht="18" outlineLevel="1">
      <c r="A1" s="13" t="s">
        <v>18</v>
      </c>
      <c r="B1" s="14"/>
      <c r="C1" s="14"/>
      <c r="D1" s="15"/>
      <c r="E1" s="16"/>
      <c r="F1" s="16"/>
      <c r="G1" s="16"/>
      <c r="H1" s="16"/>
      <c r="I1" s="17"/>
    </row>
    <row r="2" spans="1:9" s="12" customFormat="1" ht="69" customHeight="1" outlineLevel="1">
      <c r="A2" s="18" t="s">
        <v>120</v>
      </c>
      <c r="B2" s="19"/>
      <c r="C2" s="19"/>
      <c r="D2" s="20"/>
      <c r="E2" s="16"/>
      <c r="F2" s="16"/>
      <c r="G2" s="16"/>
      <c r="H2" s="16"/>
      <c r="I2" s="17"/>
    </row>
    <row r="4" spans="1:9" ht="15" customHeight="1">
      <c r="A4" s="21" t="s">
        <v>117</v>
      </c>
      <c r="B4" s="22"/>
      <c r="C4" s="23"/>
      <c r="D4" s="24"/>
    </row>
    <row r="5" spans="1:9" ht="15.6">
      <c r="A5" s="21" t="s">
        <v>119</v>
      </c>
      <c r="B5" s="22"/>
      <c r="C5" s="23"/>
      <c r="D5" s="24"/>
    </row>
    <row r="6" spans="1:9" ht="15.6">
      <c r="A6" s="21" t="s">
        <v>118</v>
      </c>
      <c r="B6" s="22"/>
      <c r="C6" s="23"/>
      <c r="D6" s="24"/>
    </row>
    <row r="7" spans="1:9" ht="15.6">
      <c r="A7" s="21" t="s">
        <v>131</v>
      </c>
      <c r="B7" s="22"/>
      <c r="C7" s="23"/>
      <c r="D7" s="24"/>
    </row>
    <row r="8" spans="1:9" ht="16.2" thickBot="1">
      <c r="A8" s="25"/>
      <c r="B8" s="25"/>
      <c r="C8" s="25"/>
      <c r="D8" s="25"/>
      <c r="E8" s="25"/>
      <c r="F8" s="25"/>
      <c r="G8" s="25"/>
    </row>
    <row r="9" spans="1:9" ht="15.75" customHeight="1">
      <c r="A9" s="26" t="s">
        <v>20</v>
      </c>
      <c r="B9" s="27" t="s">
        <v>21</v>
      </c>
      <c r="C9" s="27" t="s">
        <v>22</v>
      </c>
      <c r="D9" s="27" t="s">
        <v>23</v>
      </c>
      <c r="E9" s="27" t="s">
        <v>111</v>
      </c>
      <c r="F9" s="27" t="s">
        <v>112</v>
      </c>
      <c r="G9" s="27" t="s">
        <v>24</v>
      </c>
    </row>
    <row r="10" spans="1:9" ht="28.2" customHeight="1" thickBot="1">
      <c r="A10" s="28"/>
      <c r="B10" s="29" t="s">
        <v>25</v>
      </c>
      <c r="C10" s="29" t="s">
        <v>25</v>
      </c>
      <c r="D10" s="29" t="s">
        <v>25</v>
      </c>
      <c r="E10" s="29" t="s">
        <v>25</v>
      </c>
      <c r="F10" s="29" t="s">
        <v>25</v>
      </c>
      <c r="G10" s="29" t="s">
        <v>25</v>
      </c>
    </row>
    <row r="11" spans="1:9" ht="14.4">
      <c r="A11" s="30" t="s">
        <v>26</v>
      </c>
      <c r="B11" s="31">
        <f>ROUND(SUM(B12:B14),2)</f>
        <v>0</v>
      </c>
      <c r="C11" s="31">
        <f>ROUND(SUM(C12:C14),2)</f>
        <v>0</v>
      </c>
      <c r="D11" s="31">
        <f>ROUND(SUM(D12:D14),2)</f>
        <v>0</v>
      </c>
      <c r="E11" s="31">
        <f t="shared" ref="E11:F11" si="0">ROUND(SUM(E12:E14),2)</f>
        <v>0</v>
      </c>
      <c r="F11" s="31">
        <f t="shared" si="0"/>
        <v>0</v>
      </c>
      <c r="G11" s="32">
        <f t="shared" ref="G11:G35" si="1">ROUND(SUM(B11:F11),2)</f>
        <v>0</v>
      </c>
    </row>
    <row r="12" spans="1:9" ht="14.4">
      <c r="A12" s="33" t="s">
        <v>27</v>
      </c>
      <c r="B12" s="34">
        <f>SUMIF(Investment_costs[Budget subcategory],OVERVIEW!$A12,Investment_costs[Estimated cost year 1])</f>
        <v>0</v>
      </c>
      <c r="C12" s="34">
        <f>SUMIF(Investment_costs[Budget subcategory],OVERVIEW!$A12,Investment_costs[Estimated cost year 2])</f>
        <v>0</v>
      </c>
      <c r="D12" s="34">
        <f>SUMIF(Investment_costs[Budget subcategory],OVERVIEW!$A12,Investment_costs[Estimated cost year 3])</f>
        <v>0</v>
      </c>
      <c r="E12" s="34">
        <f>SUMIF(Investment_costs[Budget subcategory],OVERVIEW!$A12,Investment_costs[Estimated cost year 4])</f>
        <v>0</v>
      </c>
      <c r="F12" s="34">
        <f>SUMIF(Investment_costs[Budget subcategory],OVERVIEW!$A12,Investment_costs[Estimated cost year 5])</f>
        <v>0</v>
      </c>
      <c r="G12" s="35">
        <f t="shared" si="1"/>
        <v>0</v>
      </c>
      <c r="H12" s="36"/>
    </row>
    <row r="13" spans="1:9" ht="14.4">
      <c r="A13" s="33" t="s">
        <v>28</v>
      </c>
      <c r="B13" s="34">
        <f>SUMIF(Investment_costs[Budget subcategory],OVERVIEW!$A13,Investment_costs[Estimated cost year 1])</f>
        <v>0</v>
      </c>
      <c r="C13" s="34">
        <f>SUMIF(Investment_costs[Budget subcategory],OVERVIEW!$A13,Investment_costs[Estimated cost year 2])</f>
        <v>0</v>
      </c>
      <c r="D13" s="34">
        <f>SUMIF(Investment_costs[Budget subcategory],OVERVIEW!$A13,Investment_costs[Estimated cost year 3])</f>
        <v>0</v>
      </c>
      <c r="E13" s="34">
        <f>SUMIF(Investment_costs[Budget subcategory],OVERVIEW!$A13,Investment_costs[Estimated cost year 4])</f>
        <v>0</v>
      </c>
      <c r="F13" s="34">
        <f>SUMIF(Investment_costs[Budget subcategory],OVERVIEW!$A13,Investment_costs[Estimated cost year 5])</f>
        <v>0</v>
      </c>
      <c r="G13" s="35">
        <f t="shared" si="1"/>
        <v>0</v>
      </c>
    </row>
    <row r="14" spans="1:9" ht="14.4">
      <c r="A14" s="33" t="s">
        <v>29</v>
      </c>
      <c r="B14" s="34">
        <f>SUMIF(Investment_costs[Budget subcategory],OVERVIEW!$A14,Investment_costs[Estimated cost year 1])</f>
        <v>0</v>
      </c>
      <c r="C14" s="34">
        <f>SUMIF(Investment_costs[Budget subcategory],OVERVIEW!$A14,Investment_costs[Estimated cost year 2])</f>
        <v>0</v>
      </c>
      <c r="D14" s="34">
        <f>SUMIF(Investment_costs[Budget subcategory],OVERVIEW!$A14,Investment_costs[Estimated cost year 3])</f>
        <v>0</v>
      </c>
      <c r="E14" s="34">
        <f>SUMIF(Investment_costs[Budget subcategory],OVERVIEW!$A14,Investment_costs[Estimated cost year 4])</f>
        <v>0</v>
      </c>
      <c r="F14" s="34">
        <f>SUMIF(Investment_costs[Budget subcategory],OVERVIEW!$A14,Investment_costs[Estimated cost year 5])</f>
        <v>0</v>
      </c>
      <c r="G14" s="35">
        <f t="shared" si="1"/>
        <v>0</v>
      </c>
    </row>
    <row r="15" spans="1:9" ht="14.4">
      <c r="A15" s="37" t="s">
        <v>30</v>
      </c>
      <c r="B15" s="38">
        <f>ROUND(SUM(B16:B20),2)</f>
        <v>0</v>
      </c>
      <c r="C15" s="38">
        <f>ROUND(SUM(C16:C20),2)</f>
        <v>0</v>
      </c>
      <c r="D15" s="38">
        <f>ROUND(SUM(D16:D20),2)</f>
        <v>0</v>
      </c>
      <c r="E15" s="38">
        <f t="shared" ref="E15:F15" si="2">ROUND(SUM(E16:E20),2)</f>
        <v>0</v>
      </c>
      <c r="F15" s="38">
        <f t="shared" si="2"/>
        <v>0</v>
      </c>
      <c r="G15" s="39">
        <f t="shared" si="1"/>
        <v>0</v>
      </c>
    </row>
    <row r="16" spans="1:9" ht="14.4">
      <c r="A16" s="33" t="s">
        <v>31</v>
      </c>
      <c r="B16" s="34">
        <f>SUMIF(Operational_costs[Budget subcategory],OVERVIEW!$A16,Operational_costs[Estimated cost year 1])</f>
        <v>0</v>
      </c>
      <c r="C16" s="34">
        <f>SUMIF(Operational_costs[Budget subcategory],OVERVIEW!$A16,Operational_costs[Estimated cost year 2])</f>
        <v>0</v>
      </c>
      <c r="D16" s="40">
        <f>SUMIF(Operational_costs[Budget subcategory],OVERVIEW!$A16,Operational_costs[Estimated cost year 3])</f>
        <v>0</v>
      </c>
      <c r="E16" s="40">
        <f>SUMIF(Operational_costs[Budget subcategory],OVERVIEW!$A16,Operational_costs[Estimated cost year 4])</f>
        <v>0</v>
      </c>
      <c r="F16" s="40">
        <f>SUMIF(Operational_costs[Budget subcategory],OVERVIEW!$A16,Operational_costs[Estimated cost year 5])</f>
        <v>0</v>
      </c>
      <c r="G16" s="41">
        <f t="shared" si="1"/>
        <v>0</v>
      </c>
    </row>
    <row r="17" spans="1:7" ht="14.4">
      <c r="A17" s="33" t="s">
        <v>32</v>
      </c>
      <c r="B17" s="34">
        <f>SUMIF(Operational_costs[Budget subcategory],OVERVIEW!$A17,Operational_costs[Estimated cost year 1])</f>
        <v>0</v>
      </c>
      <c r="C17" s="34">
        <f>SUMIF(Operational_costs[Budget subcategory],OVERVIEW!$A17,Operational_costs[Estimated cost year 2])</f>
        <v>0</v>
      </c>
      <c r="D17" s="40">
        <f>SUMIF(Operational_costs[Budget subcategory],OVERVIEW!$A17,Operational_costs[Estimated cost year 3])</f>
        <v>0</v>
      </c>
      <c r="E17" s="40">
        <f>SUMIF(Operational_costs[Budget subcategory],OVERVIEW!$A17,Operational_costs[Estimated cost year 4])</f>
        <v>0</v>
      </c>
      <c r="F17" s="40">
        <f>SUMIF(Operational_costs[Budget subcategory],OVERVIEW!$A17,Operational_costs[Estimated cost year 5])</f>
        <v>0</v>
      </c>
      <c r="G17" s="41">
        <f t="shared" si="1"/>
        <v>0</v>
      </c>
    </row>
    <row r="18" spans="1:7" ht="14.4">
      <c r="A18" s="33" t="s">
        <v>33</v>
      </c>
      <c r="B18" s="34">
        <f>SUMIF(Operational_costs[Budget subcategory],OVERVIEW!$A18,Operational_costs[Estimated cost year 1])</f>
        <v>0</v>
      </c>
      <c r="C18" s="34">
        <f>SUMIF(Operational_costs[Budget subcategory],OVERVIEW!$A18,Operational_costs[Estimated cost year 2])</f>
        <v>0</v>
      </c>
      <c r="D18" s="40">
        <f>SUMIF(Operational_costs[Budget subcategory],OVERVIEW!$A18,Operational_costs[Estimated cost year 3])</f>
        <v>0</v>
      </c>
      <c r="E18" s="40">
        <f>SUMIF(Operational_costs[Budget subcategory],OVERVIEW!$A18,Operational_costs[Estimated cost year 4])</f>
        <v>0</v>
      </c>
      <c r="F18" s="40">
        <f>SUMIF(Operational_costs[Budget subcategory],OVERVIEW!$A18,Operational_costs[Estimated cost year 5])</f>
        <v>0</v>
      </c>
      <c r="G18" s="41">
        <f t="shared" si="1"/>
        <v>0</v>
      </c>
    </row>
    <row r="19" spans="1:7" ht="14.4">
      <c r="A19" s="33" t="s">
        <v>34</v>
      </c>
      <c r="B19" s="34">
        <f>SUMIF(Operational_costs[Budget subcategory],OVERVIEW!$A19,Operational_costs[Estimated cost year 1])</f>
        <v>0</v>
      </c>
      <c r="C19" s="34">
        <f>SUMIF(Operational_costs[Budget subcategory],OVERVIEW!$A19,Operational_costs[Estimated cost year 2])</f>
        <v>0</v>
      </c>
      <c r="D19" s="40">
        <f>SUMIF(Operational_costs[Budget subcategory],OVERVIEW!$A19,Operational_costs[Estimated cost year 3])</f>
        <v>0</v>
      </c>
      <c r="E19" s="40">
        <f>SUMIF(Operational_costs[Budget subcategory],OVERVIEW!$A19,Operational_costs[Estimated cost year 4])</f>
        <v>0</v>
      </c>
      <c r="F19" s="40">
        <f>SUMIF(Operational_costs[Budget subcategory],OVERVIEW!$A19,Operational_costs[Estimated cost year 5])</f>
        <v>0</v>
      </c>
      <c r="G19" s="41">
        <f t="shared" si="1"/>
        <v>0</v>
      </c>
    </row>
    <row r="20" spans="1:7" ht="14.4">
      <c r="A20" s="33" t="s">
        <v>35</v>
      </c>
      <c r="B20" s="34">
        <f>SUMIF(Operational_costs[Budget subcategory],OVERVIEW!$A20,Operational_costs[Estimated cost year 1])</f>
        <v>0</v>
      </c>
      <c r="C20" s="34">
        <f>SUMIF(Operational_costs[Budget subcategory],OVERVIEW!$A20,Operational_costs[Estimated cost year 2])</f>
        <v>0</v>
      </c>
      <c r="D20" s="40">
        <f>SUMIF(Operational_costs[Budget subcategory],OVERVIEW!$A20,Operational_costs[Estimated cost year 3])</f>
        <v>0</v>
      </c>
      <c r="E20" s="40">
        <f>SUMIF(Operational_costs[Budget subcategory],OVERVIEW!$A20,Operational_costs[Estimated cost year 4])</f>
        <v>0</v>
      </c>
      <c r="F20" s="40">
        <f>SUMIF(Operational_costs[Budget subcategory],OVERVIEW!$A20,Operational_costs[Estimated cost year 5])</f>
        <v>0</v>
      </c>
      <c r="G20" s="41">
        <f t="shared" si="1"/>
        <v>0</v>
      </c>
    </row>
    <row r="21" spans="1:7" ht="14.4">
      <c r="A21" s="37" t="s">
        <v>36</v>
      </c>
      <c r="B21" s="38">
        <f>ROUND(SUM(B22:B23),2)</f>
        <v>0</v>
      </c>
      <c r="C21" s="38">
        <f>ROUND(SUM(C22:C23),2)</f>
        <v>0</v>
      </c>
      <c r="D21" s="38">
        <f>ROUND(SUM(D22:D23),2)</f>
        <v>0</v>
      </c>
      <c r="E21" s="38">
        <f t="shared" ref="E21:F21" si="3">ROUND(SUM(E22:E23),2)</f>
        <v>0</v>
      </c>
      <c r="F21" s="38">
        <f t="shared" si="3"/>
        <v>0</v>
      </c>
      <c r="G21" s="39">
        <f t="shared" si="1"/>
        <v>0</v>
      </c>
    </row>
    <row r="22" spans="1:7" ht="14.4">
      <c r="A22" s="33" t="s">
        <v>37</v>
      </c>
      <c r="B22" s="34">
        <f>SUMIF(Personnel_costs[Budget subcategory],OVERVIEW!$A22,Personnel_costs[Estimated cost year 1])</f>
        <v>0</v>
      </c>
      <c r="C22" s="34">
        <f>SUMIF(Personnel_costs[Budget subcategory],OVERVIEW!$A22,Personnel_costs[Estimated cost year 2])</f>
        <v>0</v>
      </c>
      <c r="D22" s="40">
        <f>SUMIF(Personnel_costs[Budget subcategory],OVERVIEW!$A22,Personnel_costs[Estimated cost year 3])</f>
        <v>0</v>
      </c>
      <c r="E22" s="40">
        <f>SUMIF(Personnel_costs[Budget subcategory],OVERVIEW!$A22,Personnel_costs[Estimated cost year 4])</f>
        <v>0</v>
      </c>
      <c r="F22" s="40">
        <f>SUMIF(Personnel_costs[Budget subcategory],OVERVIEW!$A22,Personnel_costs[Estimated cost year 5])</f>
        <v>0</v>
      </c>
      <c r="G22" s="42">
        <f t="shared" si="1"/>
        <v>0</v>
      </c>
    </row>
    <row r="23" spans="1:7" ht="14.4">
      <c r="A23" s="43" t="s">
        <v>38</v>
      </c>
      <c r="B23" s="44">
        <f>SUMIF(Personnel_costs[Budget subcategory],OVERVIEW!$A23,Personnel_costs[Estimated cost year 1])</f>
        <v>0</v>
      </c>
      <c r="C23" s="44">
        <f>SUMIF(Personnel_costs[Budget subcategory],OVERVIEW!$A23,Personnel_costs[Estimated cost year 2])</f>
        <v>0</v>
      </c>
      <c r="D23" s="45">
        <f>SUMIF(Personnel_costs[Budget subcategory],OVERVIEW!$A23,Personnel_costs[Estimated cost year 3])</f>
        <v>0</v>
      </c>
      <c r="E23" s="45">
        <f>SUMIF(Personnel_costs[Budget subcategory],OVERVIEW!$A23,Personnel_costs[Estimated cost year 4])</f>
        <v>0</v>
      </c>
      <c r="F23" s="45">
        <f>SUMIF(Personnel_costs[Budget subcategory],OVERVIEW!$A23,Personnel_costs[Estimated cost year 5])</f>
        <v>0</v>
      </c>
      <c r="G23" s="46">
        <f t="shared" si="1"/>
        <v>0</v>
      </c>
    </row>
    <row r="24" spans="1:7" ht="14.4">
      <c r="A24" s="37" t="s">
        <v>39</v>
      </c>
      <c r="B24" s="38">
        <f>ROUND(SUM(B25:B30),2)</f>
        <v>0</v>
      </c>
      <c r="C24" s="38">
        <f>ROUND(SUM(C25:C30),2)</f>
        <v>0</v>
      </c>
      <c r="D24" s="38">
        <f>ROUND(SUM(D25:D30),2)</f>
        <v>0</v>
      </c>
      <c r="E24" s="38">
        <f t="shared" ref="E24:F24" si="4">ROUND(SUM(E25:E30),2)</f>
        <v>0</v>
      </c>
      <c r="F24" s="38">
        <f t="shared" si="4"/>
        <v>0</v>
      </c>
      <c r="G24" s="39">
        <f t="shared" si="1"/>
        <v>0</v>
      </c>
    </row>
    <row r="25" spans="1:7" ht="14.4">
      <c r="A25" s="33" t="s">
        <v>40</v>
      </c>
      <c r="B25" s="34">
        <f>SUMIF(Scholarship_costs[Budget subcategory],OVERVIEW!$A25,Scholarship_costs[Estimated cost year 1])</f>
        <v>0</v>
      </c>
      <c r="C25" s="34">
        <f>SUMIF(Scholarship_costs[Budget subcategory],OVERVIEW!$A25,Scholarship_costs[Estimated cost year 2])</f>
        <v>0</v>
      </c>
      <c r="D25" s="40">
        <f>SUMIF(Scholarship_costs[Budget subcategory],OVERVIEW!$A25,Scholarship_costs[Estimated cost year 3])</f>
        <v>0</v>
      </c>
      <c r="E25" s="40">
        <f>SUMIF(Scholarship_costs[Budget subcategory],OVERVIEW!$A25,Scholarship_costs[Estimated cost year 4])</f>
        <v>0</v>
      </c>
      <c r="F25" s="40">
        <f>SUMIF(Scholarship_costs[Budget subcategory],OVERVIEW!$A25,Scholarship_costs[Estimated cost year 5])</f>
        <v>0</v>
      </c>
      <c r="G25" s="42">
        <f t="shared" si="1"/>
        <v>0</v>
      </c>
    </row>
    <row r="26" spans="1:7" ht="14.4">
      <c r="A26" s="33" t="s">
        <v>41</v>
      </c>
      <c r="B26" s="34">
        <f>SUMIF(Scholarship_costs[Budget subcategory],OVERVIEW!$A26,Scholarship_costs[Estimated cost year 1])</f>
        <v>0</v>
      </c>
      <c r="C26" s="34">
        <f>SUMIF(Scholarship_costs[Budget subcategory],OVERVIEW!$A26,Scholarship_costs[Estimated cost year 2])</f>
        <v>0</v>
      </c>
      <c r="D26" s="40">
        <f>SUMIF(Scholarship_costs[Budget subcategory],OVERVIEW!$A26,Scholarship_costs[Estimated cost year 3])</f>
        <v>0</v>
      </c>
      <c r="E26" s="40">
        <f>SUMIF(Scholarship_costs[Budget subcategory],OVERVIEW!$A26,Scholarship_costs[Estimated cost year 4])</f>
        <v>0</v>
      </c>
      <c r="F26" s="40">
        <f>SUMIF(Scholarship_costs[Budget subcategory],OVERVIEW!$A26,Scholarship_costs[Estimated cost year 5])</f>
        <v>0</v>
      </c>
      <c r="G26" s="42">
        <f t="shared" si="1"/>
        <v>0</v>
      </c>
    </row>
    <row r="27" spans="1:7" ht="14.4">
      <c r="A27" s="33" t="s">
        <v>42</v>
      </c>
      <c r="B27" s="34">
        <f>SUMIF(Scholarship_costs[Budget subcategory],OVERVIEW!$A27,Scholarship_costs[Estimated cost year 1])</f>
        <v>0</v>
      </c>
      <c r="C27" s="34">
        <f>SUMIF(Scholarship_costs[Budget subcategory],OVERVIEW!$A27,Scholarship_costs[Estimated cost year 2])</f>
        <v>0</v>
      </c>
      <c r="D27" s="40">
        <f>SUMIF(Scholarship_costs[Budget subcategory],OVERVIEW!$A27,Scholarship_costs[Estimated cost year 3])</f>
        <v>0</v>
      </c>
      <c r="E27" s="40">
        <f>SUMIF(Scholarship_costs[Budget subcategory],OVERVIEW!$A27,Scholarship_costs[Estimated cost year 4])</f>
        <v>0</v>
      </c>
      <c r="F27" s="40">
        <f>SUMIF(Scholarship_costs[Budget subcategory],OVERVIEW!$A27,Scholarship_costs[Estimated cost year 5])</f>
        <v>0</v>
      </c>
      <c r="G27" s="42">
        <f t="shared" si="1"/>
        <v>0</v>
      </c>
    </row>
    <row r="28" spans="1:7" ht="14.4">
      <c r="A28" s="33" t="s">
        <v>43</v>
      </c>
      <c r="B28" s="34">
        <f>SUMIF(Scholarship_costs[Budget subcategory],OVERVIEW!$A28,Scholarship_costs[Estimated cost year 1])</f>
        <v>0</v>
      </c>
      <c r="C28" s="34">
        <f>SUMIF(Scholarship_costs[Budget subcategory],OVERVIEW!$A28,Scholarship_costs[Estimated cost year 2])</f>
        <v>0</v>
      </c>
      <c r="D28" s="40">
        <f>SUMIF(Scholarship_costs[Budget subcategory],OVERVIEW!$A28,Scholarship_costs[Estimated cost year 3])</f>
        <v>0</v>
      </c>
      <c r="E28" s="40">
        <f>SUMIF(Scholarship_costs[Budget subcategory],OVERVIEW!$A28,Scholarship_costs[Estimated cost year 4])</f>
        <v>0</v>
      </c>
      <c r="F28" s="40">
        <f>SUMIF(Scholarship_costs[Budget subcategory],OVERVIEW!$A28,Scholarship_costs[Estimated cost year 5])</f>
        <v>0</v>
      </c>
      <c r="G28" s="42">
        <f t="shared" si="1"/>
        <v>0</v>
      </c>
    </row>
    <row r="29" spans="1:7" ht="14.4">
      <c r="A29" s="33" t="s">
        <v>44</v>
      </c>
      <c r="B29" s="34">
        <f>SUMIF(Scholarship_costs[Budget subcategory],OVERVIEW!$A29,Scholarship_costs[Estimated cost year 1])</f>
        <v>0</v>
      </c>
      <c r="C29" s="34">
        <f>SUMIF(Scholarship_costs[Budget subcategory],OVERVIEW!$A29,Scholarship_costs[Estimated cost year 2])</f>
        <v>0</v>
      </c>
      <c r="D29" s="40">
        <f>SUMIF(Scholarship_costs[Budget subcategory],OVERVIEW!$A29,Scholarship_costs[Estimated cost year 3])</f>
        <v>0</v>
      </c>
      <c r="E29" s="40">
        <f>SUMIF(Scholarship_costs[Budget subcategory],OVERVIEW!$A29,Scholarship_costs[Estimated cost year 4])</f>
        <v>0</v>
      </c>
      <c r="F29" s="40">
        <f>SUMIF(Scholarship_costs[Budget subcategory],OVERVIEW!$A29,Scholarship_costs[Estimated cost year 5])</f>
        <v>0</v>
      </c>
      <c r="G29" s="42">
        <f t="shared" si="1"/>
        <v>0</v>
      </c>
    </row>
    <row r="30" spans="1:7" ht="14.4">
      <c r="A30" s="33" t="s">
        <v>45</v>
      </c>
      <c r="B30" s="34">
        <f>SUMIF(Scholarship_costs[Budget subcategory],OVERVIEW!$A30,Scholarship_costs[Estimated cost year 1])</f>
        <v>0</v>
      </c>
      <c r="C30" s="34">
        <f>SUMIF(Scholarship_costs[Budget subcategory],OVERVIEW!$A30,Scholarship_costs[Estimated cost year 2])</f>
        <v>0</v>
      </c>
      <c r="D30" s="40">
        <f>SUMIF(Scholarship_costs[Budget subcategory],OVERVIEW!$A30,Scholarship_costs[Estimated cost year 3])</f>
        <v>0</v>
      </c>
      <c r="E30" s="40">
        <f>SUMIF(Scholarship_costs[Budget subcategory],OVERVIEW!$A30,Scholarship_costs[Estimated cost year 4])</f>
        <v>0</v>
      </c>
      <c r="F30" s="40">
        <f>SUMIF(Scholarship_costs[Budget subcategory],OVERVIEW!$A30,Scholarship_costs[Estimated cost year 5])</f>
        <v>0</v>
      </c>
      <c r="G30" s="42">
        <f t="shared" si="1"/>
        <v>0</v>
      </c>
    </row>
    <row r="31" spans="1:7" ht="15" thickBot="1">
      <c r="A31" s="47" t="s">
        <v>46</v>
      </c>
      <c r="B31" s="48">
        <f>ROUND(B11+B15+B21+B24,2)</f>
        <v>0</v>
      </c>
      <c r="C31" s="48">
        <f>ROUND(C11+C15+C21+C24,2)</f>
        <v>0</v>
      </c>
      <c r="D31" s="48">
        <f>ROUND(D11+D15+D21+D24,2)</f>
        <v>0</v>
      </c>
      <c r="E31" s="48">
        <f t="shared" ref="E31:F31" si="5">ROUND(E11+E15+E21+E24,2)</f>
        <v>0</v>
      </c>
      <c r="F31" s="48">
        <f t="shared" si="5"/>
        <v>0</v>
      </c>
      <c r="G31" s="48">
        <f t="shared" si="1"/>
        <v>0</v>
      </c>
    </row>
    <row r="32" spans="1:7" ht="14.4">
      <c r="A32" s="49" t="s">
        <v>47</v>
      </c>
      <c r="B32" s="50">
        <f>ROUND(B33+B34,2)</f>
        <v>0</v>
      </c>
      <c r="C32" s="50">
        <f>ROUND(C33+C34,2)</f>
        <v>0</v>
      </c>
      <c r="D32" s="50">
        <f>ROUND(D33+D34,2)</f>
        <v>0</v>
      </c>
      <c r="E32" s="50">
        <f t="shared" ref="E32:F32" si="6">ROUND(E33+E34,2)</f>
        <v>0</v>
      </c>
      <c r="F32" s="50">
        <f t="shared" si="6"/>
        <v>0</v>
      </c>
      <c r="G32" s="51">
        <f t="shared" si="1"/>
        <v>0</v>
      </c>
    </row>
    <row r="33" spans="1:7" ht="14.4">
      <c r="A33" s="52" t="s">
        <v>48</v>
      </c>
      <c r="B33" s="34">
        <f>IF($B$7="",0,(IF($B$7="PSU",31818,0)))</f>
        <v>0</v>
      </c>
      <c r="C33" s="34">
        <f>IF($B$7="",0,(IF($B$7="PSU",25000,0)))</f>
        <v>0</v>
      </c>
      <c r="D33" s="40">
        <f t="shared" ref="D33:F34" si="7">IF($B$7="",0,(IF($B$7="PSU",25000,0)))</f>
        <v>0</v>
      </c>
      <c r="E33" s="40">
        <f t="shared" si="7"/>
        <v>0</v>
      </c>
      <c r="F33" s="40">
        <f t="shared" si="7"/>
        <v>0</v>
      </c>
      <c r="G33" s="42">
        <f t="shared" si="1"/>
        <v>0</v>
      </c>
    </row>
    <row r="34" spans="1:7" ht="14.4">
      <c r="A34" s="52" t="s">
        <v>49</v>
      </c>
      <c r="B34" s="53">
        <f>IF($B$7="",0,(IF($B$7="PSU",31818,0)))</f>
        <v>0</v>
      </c>
      <c r="C34" s="53">
        <f>IF($B$7="",0,(IF($B$7="PSU",25000,0)))</f>
        <v>0</v>
      </c>
      <c r="D34" s="54">
        <f t="shared" si="7"/>
        <v>0</v>
      </c>
      <c r="E34" s="54">
        <f t="shared" si="7"/>
        <v>0</v>
      </c>
      <c r="F34" s="54">
        <f t="shared" si="7"/>
        <v>0</v>
      </c>
      <c r="G34" s="42">
        <f t="shared" si="1"/>
        <v>0</v>
      </c>
    </row>
    <row r="35" spans="1:7" ht="15" thickBot="1">
      <c r="A35" s="55" t="s">
        <v>24</v>
      </c>
      <c r="B35" s="48">
        <f>ROUND(B31+B32,2)</f>
        <v>0</v>
      </c>
      <c r="C35" s="48">
        <f>ROUND(C31+C32,2)</f>
        <v>0</v>
      </c>
      <c r="D35" s="56">
        <f>ROUND(D31+D32,2)</f>
        <v>0</v>
      </c>
      <c r="E35" s="56">
        <f t="shared" ref="E35:F35" si="8">ROUND(E31+E32,2)</f>
        <v>0</v>
      </c>
      <c r="F35" s="57">
        <f t="shared" si="8"/>
        <v>0</v>
      </c>
      <c r="G35" s="58">
        <f t="shared" si="1"/>
        <v>0</v>
      </c>
    </row>
  </sheetData>
  <sheetProtection formatRows="0"/>
  <mergeCells count="7">
    <mergeCell ref="B5:D5"/>
    <mergeCell ref="B6:D6"/>
    <mergeCell ref="A9:A10"/>
    <mergeCell ref="A1:D1"/>
    <mergeCell ref="A2:D2"/>
    <mergeCell ref="B4:D4"/>
    <mergeCell ref="B7:D7"/>
  </mergeCells>
  <phoneticPr fontId="6" type="noConversion"/>
  <conditionalFormatting sqref="B4:B7">
    <cfRule type="containsBlanks" dxfId="119" priority="1">
      <formula>LEN(TRIM(B4))=0</formula>
    </cfRule>
  </conditionalFormatting>
  <pageMargins left="0.75" right="0.75" top="1" bottom="1" header="0.5" footer="0.5"/>
  <pageSetup paperSize="9" scale="75" orientation="landscape"/>
  <headerFooter alignWithMargins="0"/>
  <colBreaks count="1" manualBreakCount="1">
    <brk id="8" max="16383" man="1"/>
  </colBreaks>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6D7D1F4-BE27-4CF7-9BEF-730DED8C6DF8}">
          <x14:formula1>
            <xm:f>Validation!$L$16:$L$23</xm:f>
          </x14:formula1>
          <xm:sqref>B7:D7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7785-421F-4EFD-B6C6-970E8E41EDD0}">
  <sheetPr codeName="Sheet4"/>
  <dimension ref="A1:J38"/>
  <sheetViews>
    <sheetView showGridLines="0" zoomScaleNormal="100" workbookViewId="0">
      <selection activeCell="B18" sqref="B18"/>
    </sheetView>
  </sheetViews>
  <sheetFormatPr defaultColWidth="9.33203125" defaultRowHeight="13.8" outlineLevelRow="1"/>
  <cols>
    <col min="1" max="1" width="18.33203125" style="73" customWidth="1"/>
    <col min="2" max="2" width="49.109375" style="73" customWidth="1"/>
    <col min="3" max="3" width="40.6640625" style="73" customWidth="1"/>
    <col min="4" max="4" width="35.44140625" style="73" bestFit="1" customWidth="1"/>
    <col min="5" max="9" width="16.6640625" style="74" customWidth="1"/>
    <col min="10" max="10" width="16.6640625" style="73" customWidth="1"/>
    <col min="11" max="17" width="12.6640625" style="73" customWidth="1"/>
    <col min="18" max="18" width="9.33203125" style="73" customWidth="1"/>
    <col min="19" max="16384" width="9.33203125" style="73"/>
  </cols>
  <sheetData>
    <row r="1" spans="1:10" s="12" customFormat="1" ht="18" outlineLevel="1">
      <c r="A1" s="13" t="s">
        <v>50</v>
      </c>
      <c r="B1" s="15"/>
      <c r="D1" s="59" t="s">
        <v>20</v>
      </c>
      <c r="E1" s="60" t="s">
        <v>21</v>
      </c>
      <c r="F1" s="60" t="s">
        <v>22</v>
      </c>
      <c r="G1" s="60" t="s">
        <v>51</v>
      </c>
      <c r="H1" s="60" t="s">
        <v>115</v>
      </c>
      <c r="I1" s="60" t="s">
        <v>116</v>
      </c>
      <c r="J1" s="60" t="s">
        <v>24</v>
      </c>
    </row>
    <row r="2" spans="1:10" s="12" customFormat="1" ht="15" customHeight="1" outlineLevel="1">
      <c r="A2" s="18" t="s">
        <v>105</v>
      </c>
      <c r="B2" s="20"/>
      <c r="D2" s="61"/>
      <c r="E2" s="62" t="s">
        <v>25</v>
      </c>
      <c r="F2" s="62" t="s">
        <v>25</v>
      </c>
      <c r="G2" s="62" t="s">
        <v>25</v>
      </c>
      <c r="H2" s="62" t="s">
        <v>25</v>
      </c>
      <c r="I2" s="62" t="s">
        <v>25</v>
      </c>
      <c r="J2" s="62" t="s">
        <v>25</v>
      </c>
    </row>
    <row r="3" spans="1:10" s="12" customFormat="1" ht="15" customHeight="1" outlineLevel="1">
      <c r="A3" s="18"/>
      <c r="B3" s="20"/>
      <c r="D3" s="63" t="s">
        <v>52</v>
      </c>
      <c r="E3" s="63">
        <f t="shared" ref="E3:I3" si="0">ROUND(SUM(E4:E6),2)</f>
        <v>0</v>
      </c>
      <c r="F3" s="63">
        <f t="shared" si="0"/>
        <v>0</v>
      </c>
      <c r="G3" s="63">
        <f t="shared" si="0"/>
        <v>0</v>
      </c>
      <c r="H3" s="63">
        <f t="shared" si="0"/>
        <v>0</v>
      </c>
      <c r="I3" s="63">
        <f t="shared" si="0"/>
        <v>0</v>
      </c>
      <c r="J3" s="64">
        <f>ROUND(SUM(E3:I3),2)</f>
        <v>0</v>
      </c>
    </row>
    <row r="4" spans="1:10" s="12" customFormat="1" ht="15" customHeight="1" outlineLevel="1">
      <c r="A4" s="18"/>
      <c r="B4" s="20"/>
      <c r="D4" s="65" t="s">
        <v>27</v>
      </c>
      <c r="E4" s="66">
        <f>SUMIF(Investment_costs[Budget subcategory],$D4,Investment_costs[Estimated cost year 1])</f>
        <v>0</v>
      </c>
      <c r="F4" s="66">
        <f>SUMIF(Investment_costs[Budget subcategory],$D4,Investment_costs[Estimated cost year 2])</f>
        <v>0</v>
      </c>
      <c r="G4" s="66">
        <f>SUMIF(Investment_costs[Budget subcategory],$D4,Investment_costs[Estimated cost year 3])</f>
        <v>0</v>
      </c>
      <c r="H4" s="66">
        <f>SUMIF(Investment_costs[Budget subcategory],$D4,Investment_costs[Estimated cost year 4])</f>
        <v>0</v>
      </c>
      <c r="I4" s="66">
        <f>SUMIF(Investment_costs[Budget subcategory],$D4,Investment_costs[Estimated cost year 5])</f>
        <v>0</v>
      </c>
      <c r="J4" s="67">
        <f>ROUND(SUM(E4:I4),2)</f>
        <v>0</v>
      </c>
    </row>
    <row r="5" spans="1:10" s="12" customFormat="1" ht="15" customHeight="1" outlineLevel="1">
      <c r="A5" s="18"/>
      <c r="B5" s="20"/>
      <c r="D5" s="65" t="s">
        <v>28</v>
      </c>
      <c r="E5" s="66">
        <f>SUMIF(Investment_costs[Budget subcategory],$D5,Investment_costs[Estimated cost year 1])</f>
        <v>0</v>
      </c>
      <c r="F5" s="66">
        <f>SUMIF(Investment_costs[Budget subcategory],$D5,Investment_costs[Estimated cost year 2])</f>
        <v>0</v>
      </c>
      <c r="G5" s="66">
        <f>SUMIF(Investment_costs[Budget subcategory],$D5,Investment_costs[Estimated cost year 3])</f>
        <v>0</v>
      </c>
      <c r="H5" s="66">
        <f>SUMIF(Investment_costs[Budget subcategory],$D5,Investment_costs[Estimated cost year 4])</f>
        <v>0</v>
      </c>
      <c r="I5" s="66">
        <f>SUMIF(Investment_costs[Budget subcategory],$D5,Investment_costs[Estimated cost year 5])</f>
        <v>0</v>
      </c>
      <c r="J5" s="67">
        <f>ROUND(SUM(E5:I5),2)</f>
        <v>0</v>
      </c>
    </row>
    <row r="6" spans="1:10" s="12" customFormat="1" ht="15" customHeight="1" outlineLevel="1" thickBot="1">
      <c r="B6" s="17"/>
      <c r="C6" s="17"/>
      <c r="D6" s="68" t="s">
        <v>29</v>
      </c>
      <c r="E6" s="69">
        <f>SUMIF(Investment_costs[Budget subcategory],$D6,Investment_costs[Estimated cost year 1])</f>
        <v>0</v>
      </c>
      <c r="F6" s="69">
        <f>SUMIF(Investment_costs[Budget subcategory],$D6,Investment_costs[Estimated cost year 2])</f>
        <v>0</v>
      </c>
      <c r="G6" s="69">
        <f>SUMIF(Investment_costs[Budget subcategory],$D6,Investment_costs[Estimated cost year 3])</f>
        <v>0</v>
      </c>
      <c r="H6" s="69">
        <f>SUMIF(Investment_costs[Budget subcategory],$D6,Investment_costs[Estimated cost year 4])</f>
        <v>0</v>
      </c>
      <c r="I6" s="69">
        <f>SUMIF(Investment_costs[Budget subcategory],$D6,Investment_costs[Estimated cost year 5])</f>
        <v>0</v>
      </c>
      <c r="J6" s="70">
        <f>ROUND(SUM(E6:I6),2)</f>
        <v>0</v>
      </c>
    </row>
    <row r="7" spans="1:10" s="12" customFormat="1" ht="15" customHeight="1">
      <c r="E7" s="17"/>
      <c r="F7" s="17"/>
      <c r="G7" s="17"/>
      <c r="H7" s="17"/>
      <c r="I7" s="17"/>
    </row>
    <row r="8" spans="1:10" ht="27.75" customHeight="1">
      <c r="A8" s="71" t="s">
        <v>53</v>
      </c>
      <c r="B8" s="71" t="s">
        <v>10</v>
      </c>
      <c r="C8" s="71" t="s">
        <v>12</v>
      </c>
      <c r="D8" s="71" t="s">
        <v>14</v>
      </c>
      <c r="E8" s="72" t="s">
        <v>54</v>
      </c>
      <c r="F8" s="72" t="s">
        <v>55</v>
      </c>
      <c r="G8" s="72" t="s">
        <v>56</v>
      </c>
      <c r="H8" s="72" t="s">
        <v>113</v>
      </c>
      <c r="I8" s="72" t="s">
        <v>114</v>
      </c>
      <c r="J8" s="71" t="s">
        <v>16</v>
      </c>
    </row>
    <row r="9" spans="1:10">
      <c r="A9" s="73" t="str">
        <f>IF(Investment_costs[[#This Row],[Budget subcategory]]="","","A. Investment costs")</f>
        <v/>
      </c>
    </row>
    <row r="10" spans="1:10">
      <c r="A10" s="73" t="str">
        <f>IF(Investment_costs[[#This Row],[Budget subcategory]]="","","A. Investment costs")</f>
        <v/>
      </c>
    </row>
    <row r="11" spans="1:10">
      <c r="A11" s="73" t="str">
        <f>IF(Investment_costs[[#This Row],[Budget subcategory]]="","","A. Investment costs")</f>
        <v/>
      </c>
    </row>
    <row r="12" spans="1:10">
      <c r="A12" s="73" t="str">
        <f>IF(Investment_costs[[#This Row],[Budget subcategory]]="","","A. Investment costs")</f>
        <v/>
      </c>
    </row>
    <row r="13" spans="1:10">
      <c r="A13" s="73" t="str">
        <f>IF(Investment_costs[[#This Row],[Budget subcategory]]="","","A. Investment costs")</f>
        <v/>
      </c>
    </row>
    <row r="14" spans="1:10">
      <c r="A14" s="73" t="str">
        <f>IF(Investment_costs[[#This Row],[Budget subcategory]]="","","A. Investment costs")</f>
        <v/>
      </c>
    </row>
    <row r="15" spans="1:10">
      <c r="A15" s="73" t="str">
        <f>IF(Investment_costs[[#This Row],[Budget subcategory]]="","","A. Investment costs")</f>
        <v/>
      </c>
    </row>
    <row r="16" spans="1:10">
      <c r="A16" s="73" t="str">
        <f>IF(Investment_costs[[#This Row],[Budget subcategory]]="","","A. Investment costs")</f>
        <v/>
      </c>
    </row>
    <row r="17" spans="1:1">
      <c r="A17" s="73" t="str">
        <f>IF(Investment_costs[[#This Row],[Budget subcategory]]="","","A. Investment costs")</f>
        <v/>
      </c>
    </row>
    <row r="18" spans="1:1">
      <c r="A18" s="73" t="str">
        <f>IF(Investment_costs[[#This Row],[Budget subcategory]]="","","A. Investment costs")</f>
        <v/>
      </c>
    </row>
    <row r="19" spans="1:1">
      <c r="A19" s="73" t="str">
        <f>IF(Investment_costs[[#This Row],[Budget subcategory]]="","","A. Investment costs")</f>
        <v/>
      </c>
    </row>
    <row r="20" spans="1:1">
      <c r="A20" s="73" t="str">
        <f>IF(Investment_costs[[#This Row],[Budget subcategory]]="","","A. Investment costs")</f>
        <v/>
      </c>
    </row>
    <row r="21" spans="1:1">
      <c r="A21" s="73" t="str">
        <f>IF(Investment_costs[[#This Row],[Budget subcategory]]="","","A. Investment costs")</f>
        <v/>
      </c>
    </row>
    <row r="22" spans="1:1">
      <c r="A22" s="73" t="str">
        <f>IF(Investment_costs[[#This Row],[Budget subcategory]]="","","A. Investment costs")</f>
        <v/>
      </c>
    </row>
    <row r="23" spans="1:1">
      <c r="A23" s="73" t="str">
        <f>IF(Investment_costs[[#This Row],[Budget subcategory]]="","","A. Investment costs")</f>
        <v/>
      </c>
    </row>
    <row r="24" spans="1:1">
      <c r="A24" s="73" t="str">
        <f>IF(Investment_costs[[#This Row],[Budget subcategory]]="","","A. Investment costs")</f>
        <v/>
      </c>
    </row>
    <row r="25" spans="1:1">
      <c r="A25" s="73" t="str">
        <f>IF(Investment_costs[[#This Row],[Budget subcategory]]="","","A. Investment costs")</f>
        <v/>
      </c>
    </row>
    <row r="26" spans="1:1">
      <c r="A26" s="73" t="str">
        <f>IF(Investment_costs[[#This Row],[Budget subcategory]]="","","A. Investment costs")</f>
        <v/>
      </c>
    </row>
    <row r="27" spans="1:1">
      <c r="A27" s="73" t="str">
        <f>IF(Investment_costs[[#This Row],[Budget subcategory]]="","","A. Investment costs")</f>
        <v/>
      </c>
    </row>
    <row r="28" spans="1:1">
      <c r="A28" s="73" t="str">
        <f>IF(Investment_costs[[#This Row],[Budget subcategory]]="","","A. Investment costs")</f>
        <v/>
      </c>
    </row>
    <row r="29" spans="1:1">
      <c r="A29" s="73" t="str">
        <f>IF(Investment_costs[[#This Row],[Budget subcategory]]="","","A. Investment costs")</f>
        <v/>
      </c>
    </row>
    <row r="30" spans="1:1">
      <c r="A30" s="73" t="str">
        <f>IF(Investment_costs[[#This Row],[Budget subcategory]]="","","A. Investment costs")</f>
        <v/>
      </c>
    </row>
    <row r="31" spans="1:1">
      <c r="A31" s="73" t="str">
        <f>IF(Investment_costs[[#This Row],[Budget subcategory]]="","","A. Investment costs")</f>
        <v/>
      </c>
    </row>
    <row r="32" spans="1:1">
      <c r="A32" s="73" t="str">
        <f>IF(Investment_costs[[#This Row],[Budget subcategory]]="","","A. Investment costs")</f>
        <v/>
      </c>
    </row>
    <row r="33" spans="1:1">
      <c r="A33" s="73" t="str">
        <f>IF(Investment_costs[[#This Row],[Budget subcategory]]="","","A. Investment costs")</f>
        <v/>
      </c>
    </row>
    <row r="34" spans="1:1">
      <c r="A34" s="73" t="str">
        <f>IF(Investment_costs[[#This Row],[Budget subcategory]]="","","A. Investment costs")</f>
        <v/>
      </c>
    </row>
    <row r="35" spans="1:1">
      <c r="A35" s="73" t="str">
        <f>IF(Investment_costs[[#This Row],[Budget subcategory]]="","","A. Investment costs")</f>
        <v/>
      </c>
    </row>
    <row r="36" spans="1:1">
      <c r="A36" s="73" t="str">
        <f>IF(Investment_costs[[#This Row],[Budget subcategory]]="","","A. Investment costs")</f>
        <v/>
      </c>
    </row>
    <row r="37" spans="1:1">
      <c r="A37" s="73" t="str">
        <f>IF(Investment_costs[[#This Row],[Budget subcategory]]="","","A. Investment costs")</f>
        <v/>
      </c>
    </row>
    <row r="38" spans="1:1">
      <c r="A38" s="73" t="str">
        <f>IF(Investment_costs[[#This Row],[Budget subcategory]]="","","A. Investment costs")</f>
        <v/>
      </c>
    </row>
  </sheetData>
  <sheetProtection algorithmName="SHA-512" hashValue="3WjvN3ZQddS6nXbwFHXE679WdXK71fecBqJ42sEBCeExM2x/Z9wYfw27cvUsPGsrZvb/76qphMRyZEBFKn+0/g==" saltValue="k/wejskfcnPoASeOAp3+RA==" spinCount="100000" sheet="1" formatRows="0" insertRows="0" insertHyperlinks="0" deleteRows="0" sort="0" autoFilter="0"/>
  <mergeCells count="2">
    <mergeCell ref="A1:B1"/>
    <mergeCell ref="A2:B5"/>
  </mergeCells>
  <phoneticPr fontId="4" type="noConversion"/>
  <conditionalFormatting sqref="A9">
    <cfRule type="cellIs" dxfId="118" priority="1" operator="notEqual">
      <formula>"A. Investment costs"</formula>
    </cfRule>
  </conditionalFormatting>
  <conditionalFormatting sqref="B9:J38">
    <cfRule type="containsBlanks" dxfId="117" priority="2">
      <formula>LEN(TRIM(B9))=0</formula>
    </cfRule>
  </conditionalFormatting>
  <dataValidations xWindow="867" yWindow="454" count="10">
    <dataValidation allowBlank="1" showInputMessage="1" showErrorMessage="1" promptTitle="Description" prompt="Please provide a description of the planned investment cost. Please try to be as detailed as possible." sqref="B8" xr:uid="{ACC7D048-1EE9-474D-9FC8-9D1B977569B1}"/>
    <dataValidation allowBlank="1" showInputMessage="1" showErrorMessage="1" promptTitle="Budget subcategory" prompt="Please provide the budget subcategory. For investment costs, you have three options:_x000a__x000a_A.1. General investment costs_x000a_A.2. Vehicles_x000a_A.3. ICT (investments and related shipping/installation services)" sqref="C8" xr:uid="{B0C7840C-2256-4566-9112-42BC7798276D}"/>
    <dataValidation allowBlank="1" showInputMessage="1" showErrorMessage="1" promptTitle="Number" prompt="Please provide the number, if relevant (e.g. the number of vehicles, number of laptops, etc.)." sqref="D8" xr:uid="{F1EF76A9-7937-497C-9078-07FEE3D119B6}"/>
    <dataValidation allowBlank="1" showInputMessage="1" showErrorMessage="1" promptTitle="Estimated cost year 2" prompt="Please provide the estimated cost for the second activity year, if relevant. The currency is always EUR." sqref="F8" xr:uid="{18F8B901-1B5D-4EA1-B1BC-F4D99CE22B5B}"/>
    <dataValidation allowBlank="1" showInputMessage="1" showErrorMessage="1" promptTitle="Comments" prompt="Please provide any further comments for the investment cost." sqref="J8" xr:uid="{6B49704F-13AB-4BFC-AA5E-C0CEA37428C6}"/>
    <dataValidation allowBlank="1" showInputMessage="1" showErrorMessage="1" promptTitle="Estimated cost year 1" prompt="Please provide the estimated cost for the first activity year, if relevant. The currency is always EUR." sqref="E8" xr:uid="{747DD423-E0F2-4240-AF54-C572A41EC857}"/>
    <dataValidation allowBlank="1" showInputMessage="1" showErrorMessage="1" promptTitle="Estimated cost year 3" prompt="Please provide the estimated cost for the third activity year, if relevant. The currency is always EUR." sqref="G8" xr:uid="{45A72BD8-44EB-4885-B5EA-DF1E417F549D}"/>
    <dataValidation allowBlank="1" showInputMessage="1" showErrorMessage="1" promptTitle="Budget category" prompt="By default &quot;A. Investment costs&quot;. This column will be filled in automatically, after you selected a budget subcategory." sqref="A8" xr:uid="{B4A4CA99-3BAF-414A-9B35-E8F2BAC4450F}"/>
    <dataValidation allowBlank="1" showInputMessage="1" showErrorMessage="1" promptTitle="Estimated cost year 4" prompt="Please provide the estimated cost for the third activity year, if relevant. The currency is always EUR." sqref="H8" xr:uid="{71D34738-42F1-4AF3-A34E-799F7E1426DE}"/>
    <dataValidation allowBlank="1" showInputMessage="1" showErrorMessage="1" promptTitle="Estimated cost year 5" prompt="Please provide the estimated cost for the third activity year, if relevant. The currency is always EUR." sqref="I8" xr:uid="{D68DBEF4-E32E-46B8-A229-F1A8B3739B23}"/>
  </dataValidations>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xWindow="867" yWindow="454" count="1">
        <x14:dataValidation type="list" allowBlank="1" showInputMessage="1" showErrorMessage="1" xr:uid="{D471A096-6B69-47DB-8489-21456B005D27}">
          <x14:formula1>
            <xm:f>Validation!$D$18:$D$20</xm:f>
          </x14:formula1>
          <xm:sqref>C9:C1048576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06014-E710-4447-9C4E-A70AD1C569B9}">
  <sheetPr codeName="Sheet5"/>
  <dimension ref="A1:J45"/>
  <sheetViews>
    <sheetView showGridLines="0" workbookViewId="0">
      <selection activeCell="B18" sqref="B18"/>
    </sheetView>
  </sheetViews>
  <sheetFormatPr defaultColWidth="9.33203125" defaultRowHeight="13.8" outlineLevelRow="1"/>
  <cols>
    <col min="1" max="1" width="18.33203125" style="73" customWidth="1"/>
    <col min="2" max="2" width="47.6640625" style="73" customWidth="1"/>
    <col min="3" max="3" width="40.6640625" style="73" customWidth="1"/>
    <col min="4" max="4" width="36.109375" style="73" bestFit="1" customWidth="1"/>
    <col min="5" max="9" width="16.6640625" style="74" customWidth="1"/>
    <col min="10" max="10" width="16.6640625" style="73" customWidth="1"/>
    <col min="11" max="11" width="40.6640625" style="73" customWidth="1"/>
    <col min="12" max="17" width="12.6640625" style="73" customWidth="1"/>
    <col min="18" max="18" width="9.33203125" style="73" customWidth="1"/>
    <col min="19" max="16384" width="9.33203125" style="73"/>
  </cols>
  <sheetData>
    <row r="1" spans="1:10" s="12" customFormat="1" ht="18" outlineLevel="1">
      <c r="A1" s="13" t="s">
        <v>57</v>
      </c>
      <c r="B1" s="15"/>
      <c r="D1" s="75" t="s">
        <v>20</v>
      </c>
      <c r="E1" s="75" t="s">
        <v>21</v>
      </c>
      <c r="F1" s="75" t="s">
        <v>22</v>
      </c>
      <c r="G1" s="75" t="s">
        <v>51</v>
      </c>
      <c r="H1" s="75" t="s">
        <v>115</v>
      </c>
      <c r="I1" s="75" t="s">
        <v>116</v>
      </c>
      <c r="J1" s="75" t="s">
        <v>24</v>
      </c>
    </row>
    <row r="2" spans="1:10" s="12" customFormat="1" ht="15" customHeight="1" outlineLevel="1">
      <c r="A2" s="18" t="s">
        <v>106</v>
      </c>
      <c r="B2" s="20"/>
      <c r="D2" s="76"/>
      <c r="E2" s="76" t="s">
        <v>25</v>
      </c>
      <c r="F2" s="76" t="s">
        <v>25</v>
      </c>
      <c r="G2" s="76" t="s">
        <v>25</v>
      </c>
      <c r="H2" s="76" t="s">
        <v>25</v>
      </c>
      <c r="I2" s="76" t="s">
        <v>25</v>
      </c>
      <c r="J2" s="76" t="s">
        <v>25</v>
      </c>
    </row>
    <row r="3" spans="1:10" s="12" customFormat="1" ht="15" customHeight="1" outlineLevel="1">
      <c r="A3" s="18"/>
      <c r="B3" s="20"/>
      <c r="D3" s="77" t="s">
        <v>30</v>
      </c>
      <c r="E3" s="78">
        <f t="shared" ref="E3:I3" si="0">ROUND(SUM(E4:E8),2)</f>
        <v>0</v>
      </c>
      <c r="F3" s="78">
        <f t="shared" si="0"/>
        <v>0</v>
      </c>
      <c r="G3" s="78">
        <f t="shared" si="0"/>
        <v>0</v>
      </c>
      <c r="H3" s="78">
        <f t="shared" si="0"/>
        <v>0</v>
      </c>
      <c r="I3" s="78">
        <f t="shared" si="0"/>
        <v>0</v>
      </c>
      <c r="J3" s="79">
        <f t="shared" ref="J3:J8" si="1">ROUND(SUM(E3:I3),2)</f>
        <v>0</v>
      </c>
    </row>
    <row r="4" spans="1:10" s="12" customFormat="1" ht="15" customHeight="1" outlineLevel="1">
      <c r="A4" s="18"/>
      <c r="B4" s="20"/>
      <c r="D4" s="80" t="s">
        <v>31</v>
      </c>
      <c r="E4" s="81">
        <f>SUMIF(Operational_costs[Budget subcategory],$D4,Operational_costs[Estimated cost year 1])</f>
        <v>0</v>
      </c>
      <c r="F4" s="81">
        <f>SUMIF(Operational_costs[Budget subcategory],$D4,Operational_costs[Estimated cost year 2])</f>
        <v>0</v>
      </c>
      <c r="G4" s="81">
        <f>SUMIF(Operational_costs[Budget subcategory],$D4,Operational_costs[Estimated cost year 3])</f>
        <v>0</v>
      </c>
      <c r="H4" s="81">
        <f>SUMIF(Operational_costs[Budget subcategory],$D4,Operational_costs[Estimated cost year 4])</f>
        <v>0</v>
      </c>
      <c r="I4" s="81">
        <f>SUMIF(Operational_costs[Budget subcategory],$D4,Operational_costs[Estimated cost year 5])</f>
        <v>0</v>
      </c>
      <c r="J4" s="82">
        <f t="shared" si="1"/>
        <v>0</v>
      </c>
    </row>
    <row r="5" spans="1:10" s="12" customFormat="1" ht="15" customHeight="1" outlineLevel="1">
      <c r="A5" s="18"/>
      <c r="B5" s="20"/>
      <c r="D5" s="80" t="s">
        <v>32</v>
      </c>
      <c r="E5" s="81">
        <f>SUMIF(Operational_costs[Budget subcategory],$D5,Operational_costs[Estimated cost year 1])</f>
        <v>0</v>
      </c>
      <c r="F5" s="81">
        <f>SUMIF(Operational_costs[Budget subcategory],$D5,Operational_costs[Estimated cost year 2])</f>
        <v>0</v>
      </c>
      <c r="G5" s="81">
        <f>SUMIF(Operational_costs[Budget subcategory],$D5,Operational_costs[Estimated cost year 3])</f>
        <v>0</v>
      </c>
      <c r="H5" s="81">
        <f>SUMIF(Operational_costs[Budget subcategory],$D5,Operational_costs[Estimated cost year 4])</f>
        <v>0</v>
      </c>
      <c r="I5" s="81">
        <f>SUMIF(Operational_costs[Budget subcategory],$D5,Operational_costs[Estimated cost year 5])</f>
        <v>0</v>
      </c>
      <c r="J5" s="82">
        <f t="shared" si="1"/>
        <v>0</v>
      </c>
    </row>
    <row r="6" spans="1:10" s="12" customFormat="1" ht="15" customHeight="1" outlineLevel="1">
      <c r="B6" s="17"/>
      <c r="C6" s="17"/>
      <c r="D6" s="80" t="s">
        <v>33</v>
      </c>
      <c r="E6" s="81">
        <f>SUMIF(Operational_costs[Budget subcategory],$D6,Operational_costs[Estimated cost year 1])</f>
        <v>0</v>
      </c>
      <c r="F6" s="81">
        <f>SUMIF(Operational_costs[Budget subcategory],$D6,Operational_costs[Estimated cost year 2])</f>
        <v>0</v>
      </c>
      <c r="G6" s="81">
        <f>SUMIF(Operational_costs[Budget subcategory],$D6,Operational_costs[Estimated cost year 3])</f>
        <v>0</v>
      </c>
      <c r="H6" s="81">
        <f>SUMIF(Operational_costs[Budget subcategory],$D6,Operational_costs[Estimated cost year 4])</f>
        <v>0</v>
      </c>
      <c r="I6" s="81">
        <f>SUMIF(Operational_costs[Budget subcategory],$D6,Operational_costs[Estimated cost year 5])</f>
        <v>0</v>
      </c>
      <c r="J6" s="82">
        <f t="shared" si="1"/>
        <v>0</v>
      </c>
    </row>
    <row r="7" spans="1:10" s="12" customFormat="1" ht="15" customHeight="1" outlineLevel="1">
      <c r="B7" s="17"/>
      <c r="C7" s="17"/>
      <c r="D7" s="80" t="s">
        <v>34</v>
      </c>
      <c r="E7" s="81">
        <f>SUMIF(Operational_costs[Budget subcategory],$D7,Operational_costs[Estimated cost year 1])</f>
        <v>0</v>
      </c>
      <c r="F7" s="81">
        <f>SUMIF(Operational_costs[Budget subcategory],$D7,Operational_costs[Estimated cost year 2])</f>
        <v>0</v>
      </c>
      <c r="G7" s="81">
        <f>SUMIF(Operational_costs[Budget subcategory],$D7,Operational_costs[Estimated cost year 3])</f>
        <v>0</v>
      </c>
      <c r="H7" s="81">
        <f>SUMIF(Operational_costs[Budget subcategory],$D7,Operational_costs[Estimated cost year 4])</f>
        <v>0</v>
      </c>
      <c r="I7" s="81">
        <f>SUMIF(Operational_costs[Budget subcategory],$D7,Operational_costs[Estimated cost year 5])</f>
        <v>0</v>
      </c>
      <c r="J7" s="82">
        <f t="shared" si="1"/>
        <v>0</v>
      </c>
    </row>
    <row r="8" spans="1:10" s="12" customFormat="1" ht="15" customHeight="1" outlineLevel="1" thickBot="1">
      <c r="B8" s="17"/>
      <c r="C8" s="17"/>
      <c r="D8" s="83" t="s">
        <v>35</v>
      </c>
      <c r="E8" s="84">
        <f>SUMIF(Operational_costs[Budget subcategory],$D8,Operational_costs[Estimated cost year 1])</f>
        <v>0</v>
      </c>
      <c r="F8" s="84">
        <f>SUMIF(Operational_costs[Budget subcategory],$D8,Operational_costs[Estimated cost year 2])</f>
        <v>0</v>
      </c>
      <c r="G8" s="84">
        <f>SUMIF(Operational_costs[Budget subcategory],$D8,Operational_costs[Estimated cost year 3])</f>
        <v>0</v>
      </c>
      <c r="H8" s="84">
        <f>SUMIF(Operational_costs[Budget subcategory],$D8,Operational_costs[Estimated cost year 4])</f>
        <v>0</v>
      </c>
      <c r="I8" s="84">
        <f>SUMIF(Operational_costs[Budget subcategory],$D8,Operational_costs[Estimated cost year 5])</f>
        <v>0</v>
      </c>
      <c r="J8" s="85">
        <f t="shared" si="1"/>
        <v>0</v>
      </c>
    </row>
    <row r="9" spans="1:10" s="12" customFormat="1" ht="15" customHeight="1">
      <c r="E9" s="17"/>
      <c r="F9" s="17"/>
      <c r="G9" s="17"/>
      <c r="H9" s="17"/>
      <c r="I9" s="17"/>
    </row>
    <row r="10" spans="1:10" ht="28.2" customHeight="1">
      <c r="A10" s="71" t="s">
        <v>53</v>
      </c>
      <c r="B10" s="71" t="s">
        <v>10</v>
      </c>
      <c r="C10" s="71" t="s">
        <v>12</v>
      </c>
      <c r="D10" s="71" t="s">
        <v>14</v>
      </c>
      <c r="E10" s="72" t="s">
        <v>54</v>
      </c>
      <c r="F10" s="72" t="s">
        <v>55</v>
      </c>
      <c r="G10" s="72" t="s">
        <v>56</v>
      </c>
      <c r="H10" s="72" t="s">
        <v>113</v>
      </c>
      <c r="I10" s="72" t="s">
        <v>114</v>
      </c>
      <c r="J10" s="71" t="s">
        <v>16</v>
      </c>
    </row>
    <row r="11" spans="1:10">
      <c r="A11" s="73" t="str">
        <f>IF(Operational_costs[[#This Row],[Budget subcategory]]="","","B. Operational costs")</f>
        <v/>
      </c>
    </row>
    <row r="12" spans="1:10">
      <c r="A12" s="73" t="str">
        <f>IF(Operational_costs[[#This Row],[Budget subcategory]]="","","B. Operational costs")</f>
        <v/>
      </c>
      <c r="J12" s="73" t="s">
        <v>58</v>
      </c>
    </row>
    <row r="13" spans="1:10">
      <c r="A13" s="73" t="str">
        <f>IF(Operational_costs[[#This Row],[Budget subcategory]]="","","B. Operational costs")</f>
        <v/>
      </c>
    </row>
    <row r="14" spans="1:10">
      <c r="A14" s="73" t="str">
        <f>IF(Operational_costs[[#This Row],[Budget subcategory]]="","","B. Operational costs")</f>
        <v/>
      </c>
    </row>
    <row r="15" spans="1:10">
      <c r="A15" s="73" t="str">
        <f>IF(Operational_costs[[#This Row],[Budget subcategory]]="","","B. Operational costs")</f>
        <v/>
      </c>
    </row>
    <row r="16" spans="1:10">
      <c r="A16" s="73" t="str">
        <f>IF(Operational_costs[[#This Row],[Budget subcategory]]="","","B. Operational costs")</f>
        <v/>
      </c>
    </row>
    <row r="17" spans="1:1">
      <c r="A17" s="73" t="str">
        <f>IF(Operational_costs[[#This Row],[Budget subcategory]]="","","B. Operational costs")</f>
        <v/>
      </c>
    </row>
    <row r="18" spans="1:1">
      <c r="A18" s="73" t="str">
        <f>IF(Operational_costs[[#This Row],[Budget subcategory]]="","","B. Operational costs")</f>
        <v/>
      </c>
    </row>
    <row r="19" spans="1:1">
      <c r="A19" s="73" t="str">
        <f>IF(Operational_costs[[#This Row],[Budget subcategory]]="","","B. Operational costs")</f>
        <v/>
      </c>
    </row>
    <row r="20" spans="1:1">
      <c r="A20" s="73" t="str">
        <f>IF(Operational_costs[[#This Row],[Budget subcategory]]="","","B. Operational costs")</f>
        <v/>
      </c>
    </row>
    <row r="21" spans="1:1">
      <c r="A21" s="73" t="str">
        <f>IF(Operational_costs[[#This Row],[Budget subcategory]]="","","B. Operational costs")</f>
        <v/>
      </c>
    </row>
    <row r="22" spans="1:1">
      <c r="A22" s="73" t="str">
        <f>IF(Operational_costs[[#This Row],[Budget subcategory]]="","","B. Operational costs")</f>
        <v/>
      </c>
    </row>
    <row r="23" spans="1:1">
      <c r="A23" s="73" t="str">
        <f>IF(Operational_costs[[#This Row],[Budget subcategory]]="","","B. Operational costs")</f>
        <v/>
      </c>
    </row>
    <row r="24" spans="1:1">
      <c r="A24" s="73" t="str">
        <f>IF(Operational_costs[[#This Row],[Budget subcategory]]="","","B. Operational costs")</f>
        <v/>
      </c>
    </row>
    <row r="25" spans="1:1">
      <c r="A25" s="73" t="str">
        <f>IF(Operational_costs[[#This Row],[Budget subcategory]]="","","B. Operational costs")</f>
        <v/>
      </c>
    </row>
    <row r="26" spans="1:1">
      <c r="A26" s="73" t="str">
        <f>IF(Operational_costs[[#This Row],[Budget subcategory]]="","","B. Operational costs")</f>
        <v/>
      </c>
    </row>
    <row r="27" spans="1:1">
      <c r="A27" s="73" t="str">
        <f>IF(Operational_costs[[#This Row],[Budget subcategory]]="","","B. Operational costs")</f>
        <v/>
      </c>
    </row>
    <row r="28" spans="1:1">
      <c r="A28" s="73" t="str">
        <f>IF(Operational_costs[[#This Row],[Budget subcategory]]="","","B. Operational costs")</f>
        <v/>
      </c>
    </row>
    <row r="29" spans="1:1">
      <c r="A29" s="73" t="str">
        <f>IF(Operational_costs[[#This Row],[Budget subcategory]]="","","B. Operational costs")</f>
        <v/>
      </c>
    </row>
    <row r="30" spans="1:1">
      <c r="A30" s="73" t="str">
        <f>IF(Operational_costs[[#This Row],[Budget subcategory]]="","","B. Operational costs")</f>
        <v/>
      </c>
    </row>
    <row r="31" spans="1:1">
      <c r="A31" s="73" t="str">
        <f>IF(Operational_costs[[#This Row],[Budget subcategory]]="","","B. Operational costs")</f>
        <v/>
      </c>
    </row>
    <row r="32" spans="1:1">
      <c r="A32" s="73" t="str">
        <f>IF(Operational_costs[[#This Row],[Budget subcategory]]="","","B. Operational costs")</f>
        <v/>
      </c>
    </row>
    <row r="33" spans="1:4">
      <c r="A33" s="73" t="str">
        <f>IF(Operational_costs[[#This Row],[Budget subcategory]]="","","B. Operational costs")</f>
        <v/>
      </c>
    </row>
    <row r="34" spans="1:4">
      <c r="A34" s="73" t="str">
        <f>IF(Operational_costs[[#This Row],[Budget subcategory]]="","","B. Operational costs")</f>
        <v/>
      </c>
    </row>
    <row r="35" spans="1:4">
      <c r="A35" s="73" t="str">
        <f>IF(Operational_costs[[#This Row],[Budget subcategory]]="","","B. Operational costs")</f>
        <v/>
      </c>
    </row>
    <row r="36" spans="1:4">
      <c r="A36" s="73" t="str">
        <f>IF(Operational_costs[[#This Row],[Budget subcategory]]="","","B. Operational costs")</f>
        <v/>
      </c>
    </row>
    <row r="37" spans="1:4">
      <c r="A37" s="73" t="str">
        <f>IF(Operational_costs[[#This Row],[Budget subcategory]]="","","B. Operational costs")</f>
        <v/>
      </c>
    </row>
    <row r="38" spans="1:4">
      <c r="A38" s="73" t="str">
        <f>IF(Operational_costs[[#This Row],[Budget subcategory]]="","","B. Operational costs")</f>
        <v/>
      </c>
    </row>
    <row r="39" spans="1:4">
      <c r="A39" s="73" t="str">
        <f>IF(Operational_costs[[#This Row],[Budget subcategory]]="","","B. Operational costs")</f>
        <v/>
      </c>
    </row>
    <row r="40" spans="1:4">
      <c r="A40" s="73" t="str">
        <f>IF(Operational_costs[[#This Row],[Budget subcategory]]="","","B. Operational costs")</f>
        <v/>
      </c>
    </row>
    <row r="41" spans="1:4">
      <c r="A41" s="73" t="str">
        <f>IF(Operational_costs[[#This Row],[Budget subcategory]]="","","B. Operational costs")</f>
        <v/>
      </c>
    </row>
    <row r="42" spans="1:4">
      <c r="A42" s="73" t="str">
        <f>IF(Operational_costs[[#This Row],[Budget subcategory]]="","","B. Operational costs")</f>
        <v/>
      </c>
      <c r="D42" s="73" t="s">
        <v>58</v>
      </c>
    </row>
    <row r="43" spans="1:4">
      <c r="A43" s="73" t="str">
        <f>IF(Operational_costs[[#This Row],[Budget subcategory]]="","","B. Operational costs")</f>
        <v/>
      </c>
      <c r="D43" s="73" t="s">
        <v>58</v>
      </c>
    </row>
    <row r="44" spans="1:4">
      <c r="A44" s="73" t="str">
        <f>IF(Operational_costs[[#This Row],[Budget subcategory]]="","","B. Operational costs")</f>
        <v/>
      </c>
      <c r="D44" s="73" t="s">
        <v>58</v>
      </c>
    </row>
    <row r="45" spans="1:4">
      <c r="A45" s="73" t="str">
        <f>IF(Operational_costs[[#This Row],[Budget subcategory]]="","","B. Operational costs")</f>
        <v/>
      </c>
    </row>
  </sheetData>
  <sheetProtection algorithmName="SHA-512" hashValue="1ELmiDQ1fefYECbQvkwLRXGITmpbPoPyljxPqAUgrj55/FYAffF2EaUCSFvrTpY9tOnXep4WSpANOeIHuKF3sw==" saltValue="am5eIX824WqqqBZFttSK0w==" spinCount="100000" sheet="1" formatRows="0" insertRows="0" insertHyperlinks="0" deleteRows="0" sort="0" autoFilter="0"/>
  <mergeCells count="2">
    <mergeCell ref="A1:B1"/>
    <mergeCell ref="A2:B5"/>
  </mergeCells>
  <phoneticPr fontId="4" type="noConversion"/>
  <conditionalFormatting sqref="A11">
    <cfRule type="cellIs" dxfId="116" priority="1" operator="notEqual">
      <formula>"B. Operational costs"</formula>
    </cfRule>
  </conditionalFormatting>
  <conditionalFormatting sqref="B11:J45">
    <cfRule type="containsBlanks" dxfId="115" priority="3">
      <formula>LEN(TRIM(B11))=0</formula>
    </cfRule>
  </conditionalFormatting>
  <dataValidations count="10">
    <dataValidation allowBlank="1" showInputMessage="1" showErrorMessage="1" promptTitle="Comments" prompt="Please provide any further comments for the operational cost." sqref="J10:K10 K11:K47" xr:uid="{83AE759B-F0E8-48BC-8E93-9320EB68FE16}"/>
    <dataValidation allowBlank="1" showInputMessage="1" showErrorMessage="1" promptTitle="Number" prompt="Please provide the number, if relevant (e.g. the number of ...)." sqref="D10" xr:uid="{28A3B955-4699-44B8-AF7A-18ED373F58D0}"/>
    <dataValidation allowBlank="1" showInputMessage="1" showErrorMessage="1" promptTitle="Description" prompt="Please provide a description of the planned operational cost. Please try to be as detailed as possible." sqref="B10" xr:uid="{F9C84870-0E53-4E1B-B616-855A328FA56C}"/>
    <dataValidation allowBlank="1" showInputMessage="1" showErrorMessage="1" promptTitle="Budget subcategory" prompt="Please provide the budget subcategory. For operational costs, you have five options:_x000a__x000a_B.1. General: goods &amp; services_x000a_B.2. Dissemination &amp; uptake_x000a_B.3. ICT (operations and services)_x000a_B.4. International mobility &amp; subsistence_x000a_B.5. Local mobility &amp; subsistence" sqref="C10" xr:uid="{1DBBCC9C-A35A-49C7-A9DD-054A6ACFE5A2}"/>
    <dataValidation allowBlank="1" showInputMessage="1" showErrorMessage="1" promptTitle="Estimated cost year 1" prompt="Please provide the estimated cost for the first activity year, if relevant. The currency is always EUR." sqref="E10" xr:uid="{6899A532-C23F-4081-9157-103DEEACF3F0}"/>
    <dataValidation allowBlank="1" showInputMessage="1" showErrorMessage="1" promptTitle="Estimated cost year 2" prompt="Please provide the estimated cost for the second activity year, if relevant. The currency is always EUR." sqref="F10" xr:uid="{F72E489C-0698-4488-8D9C-6C7B275065FD}"/>
    <dataValidation allowBlank="1" showInputMessage="1" showErrorMessage="1" promptTitle="Estimated cost year 3" prompt="Please provide the estimated cost for the third activity year, if relevant. The currency is always EUR." sqref="G10" xr:uid="{F61057DF-7F34-4BBF-A213-E08AF969CD43}"/>
    <dataValidation allowBlank="1" showInputMessage="1" showErrorMessage="1" promptTitle="Budget category" prompt="By default &quot;B. Operational costs&quot;. This column will be filled in automatically, after you selected a budget subcategory." sqref="A10" xr:uid="{7B0C4EC2-4DB9-471E-9BAE-21C89A0FBFCB}"/>
    <dataValidation allowBlank="1" showInputMessage="1" showErrorMessage="1" promptTitle="Estimated cost year 4" prompt="Please provide the estimated cost for the third activity year, if relevant. The currency is always EUR." sqref="H10" xr:uid="{6EC2C301-7A51-484F-AB43-26AFD674C7D7}"/>
    <dataValidation allowBlank="1" showInputMessage="1" showErrorMessage="1" promptTitle="Estimated cost year 5" prompt="Please provide the estimated cost for the third activity year, if relevant. The currency is always EUR." sqref="I10" xr:uid="{5BDBEB36-071D-4599-B444-87CEABCE877D}"/>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DAE2372F-FA3B-413E-B4C8-8392BDB226DB}">
          <x14:formula1>
            <xm:f>Validation!$E$18:$E$22</xm:f>
          </x14:formula1>
          <xm:sqref>C11:C1048576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655E6-494A-46DF-BD11-CC3376A2DB6B}">
  <sheetPr codeName="Sheet6"/>
  <dimension ref="A1:M37"/>
  <sheetViews>
    <sheetView showGridLines="0" workbookViewId="0">
      <selection activeCell="B19" sqref="B19"/>
    </sheetView>
  </sheetViews>
  <sheetFormatPr defaultColWidth="9.33203125" defaultRowHeight="13.8" outlineLevelRow="1"/>
  <cols>
    <col min="1" max="1" width="18.33203125" style="73" customWidth="1"/>
    <col min="2" max="2" width="65.6640625" style="73" customWidth="1"/>
    <col min="3" max="3" width="40.6640625" style="73" customWidth="1"/>
    <col min="4" max="4" width="24.5546875" style="73" bestFit="1" customWidth="1"/>
    <col min="5" max="9" width="16.6640625" style="74" customWidth="1"/>
    <col min="10" max="10" width="16.6640625" style="73" customWidth="1"/>
    <col min="11" max="12" width="18.6640625" style="73" customWidth="1"/>
    <col min="13" max="13" width="30.6640625" style="73" customWidth="1"/>
    <col min="14" max="16" width="18.6640625" style="73" customWidth="1"/>
    <col min="17" max="17" width="9.33203125" style="73" customWidth="1"/>
    <col min="18" max="16384" width="9.33203125" style="73"/>
  </cols>
  <sheetData>
    <row r="1" spans="1:13" s="12" customFormat="1" ht="18" outlineLevel="1">
      <c r="A1" s="13" t="s">
        <v>59</v>
      </c>
      <c r="B1" s="15"/>
      <c r="D1" s="86" t="s">
        <v>20</v>
      </c>
      <c r="E1" s="75" t="s">
        <v>21</v>
      </c>
      <c r="F1" s="75" t="s">
        <v>22</v>
      </c>
      <c r="G1" s="75" t="s">
        <v>51</v>
      </c>
      <c r="H1" s="75" t="s">
        <v>115</v>
      </c>
      <c r="I1" s="75" t="s">
        <v>116</v>
      </c>
      <c r="J1" s="75" t="s">
        <v>24</v>
      </c>
    </row>
    <row r="2" spans="1:13" s="12" customFormat="1" ht="15" customHeight="1" outlineLevel="1">
      <c r="A2" s="18" t="s">
        <v>133</v>
      </c>
      <c r="B2" s="20"/>
      <c r="D2" s="87"/>
      <c r="E2" s="76" t="s">
        <v>25</v>
      </c>
      <c r="F2" s="76" t="s">
        <v>25</v>
      </c>
      <c r="G2" s="76" t="s">
        <v>25</v>
      </c>
      <c r="H2" s="76" t="s">
        <v>25</v>
      </c>
      <c r="I2" s="76" t="s">
        <v>25</v>
      </c>
      <c r="J2" s="76" t="s">
        <v>25</v>
      </c>
    </row>
    <row r="3" spans="1:13" s="12" customFormat="1" ht="15" customHeight="1" outlineLevel="1">
      <c r="A3" s="18"/>
      <c r="B3" s="20"/>
      <c r="D3" s="77" t="s">
        <v>36</v>
      </c>
      <c r="E3" s="78">
        <f>ROUND(SUM(E4:E5),2)</f>
        <v>0</v>
      </c>
      <c r="F3" s="78">
        <f>ROUND(SUM(F4:F5),2)</f>
        <v>0</v>
      </c>
      <c r="G3" s="78">
        <f>ROUND(SUM(G4:G5),2)</f>
        <v>0</v>
      </c>
      <c r="H3" s="78">
        <f t="shared" ref="H3:I3" si="0">ROUND(SUM(H4:H5),2)</f>
        <v>0</v>
      </c>
      <c r="I3" s="78">
        <f t="shared" si="0"/>
        <v>0</v>
      </c>
      <c r="J3" s="79">
        <f>ROUND(SUM(E3:I3),2)</f>
        <v>0</v>
      </c>
    </row>
    <row r="4" spans="1:13" s="12" customFormat="1" ht="15" customHeight="1" outlineLevel="1">
      <c r="A4" s="18"/>
      <c r="B4" s="20"/>
      <c r="D4" s="80" t="s">
        <v>37</v>
      </c>
      <c r="E4" s="81">
        <f>SUMIF(Personnel_costs[Budget subcategory],$D4,Personnel_costs[Estimated cost year 1])</f>
        <v>0</v>
      </c>
      <c r="F4" s="81">
        <f>SUMIF(Personnel_costs[Budget subcategory],$D4,Personnel_costs[Estimated cost year 2])</f>
        <v>0</v>
      </c>
      <c r="G4" s="81">
        <f>SUMIF(Personnel_costs[Budget subcategory],$D4,Personnel_costs[Estimated cost year 3])</f>
        <v>0</v>
      </c>
      <c r="H4" s="81">
        <f>SUMIF(Personnel_costs[Budget subcategory],$D4,Personnel_costs[Estimated cost year 4])</f>
        <v>0</v>
      </c>
      <c r="I4" s="81">
        <f>SUMIF(Personnel_costs[Budget subcategory],$D4,Personnel_costs[Estimated cost year 5])</f>
        <v>0</v>
      </c>
      <c r="J4" s="82">
        <f>ROUND(SUM(E4:I4),2)</f>
        <v>0</v>
      </c>
    </row>
    <row r="5" spans="1:13" s="12" customFormat="1" ht="15" customHeight="1" outlineLevel="1" thickBot="1">
      <c r="A5" s="18"/>
      <c r="B5" s="20"/>
      <c r="D5" s="88" t="s">
        <v>38</v>
      </c>
      <c r="E5" s="89">
        <f>SUMIF(Personnel_costs[Budget subcategory],$D5,Personnel_costs[Estimated cost year 1])</f>
        <v>0</v>
      </c>
      <c r="F5" s="89">
        <f>SUMIF(Personnel_costs[Budget subcategory],$D5,Personnel_costs[Estimated cost year 2])</f>
        <v>0</v>
      </c>
      <c r="G5" s="89">
        <f>SUMIF(Personnel_costs[Budget subcategory],$D5,Personnel_costs[Estimated cost year 3])</f>
        <v>0</v>
      </c>
      <c r="H5" s="89">
        <f>SUMIF(Personnel_costs[Budget subcategory],$D5,Personnel_costs[Estimated cost year 4])</f>
        <v>0</v>
      </c>
      <c r="I5" s="89">
        <f>SUMIF(Personnel_costs[Budget subcategory],$D5,Personnel_costs[Estimated cost year 5])</f>
        <v>0</v>
      </c>
      <c r="J5" s="90">
        <f>ROUND(SUM(E5:I5),2)</f>
        <v>0</v>
      </c>
    </row>
    <row r="6" spans="1:13" s="12" customFormat="1" ht="15" customHeight="1">
      <c r="E6" s="17"/>
      <c r="F6" s="17"/>
      <c r="G6" s="17"/>
      <c r="H6" s="17"/>
      <c r="I6" s="17"/>
    </row>
    <row r="7" spans="1:13" ht="28.2" customHeight="1">
      <c r="A7" s="71" t="s">
        <v>53</v>
      </c>
      <c r="B7" s="71" t="s">
        <v>10</v>
      </c>
      <c r="C7" s="71" t="s">
        <v>12</v>
      </c>
      <c r="D7" s="71" t="s">
        <v>14</v>
      </c>
      <c r="E7" s="72" t="s">
        <v>54</v>
      </c>
      <c r="F7" s="72" t="s">
        <v>55</v>
      </c>
      <c r="G7" s="72" t="s">
        <v>56</v>
      </c>
      <c r="H7" s="72" t="s">
        <v>113</v>
      </c>
      <c r="I7" s="72" t="s">
        <v>114</v>
      </c>
      <c r="J7" s="71" t="s">
        <v>60</v>
      </c>
      <c r="K7" s="71" t="s">
        <v>61</v>
      </c>
      <c r="L7" s="71" t="s">
        <v>62</v>
      </c>
      <c r="M7" s="71" t="s">
        <v>63</v>
      </c>
    </row>
    <row r="8" spans="1:13">
      <c r="A8" s="73" t="str">
        <f>IF(Personnel_costs[[#This Row],[Budget subcategory]]="","","C. Personnel costs")</f>
        <v/>
      </c>
    </row>
    <row r="9" spans="1:13">
      <c r="A9" s="73" t="str">
        <f>IF(Personnel_costs[[#This Row],[Budget subcategory]]="","","C. Personnel costs")</f>
        <v/>
      </c>
    </row>
    <row r="10" spans="1:13">
      <c r="A10" s="73" t="str">
        <f>IF(Personnel_costs[[#This Row],[Budget subcategory]]="","","C. Personnel costs")</f>
        <v/>
      </c>
    </row>
    <row r="11" spans="1:13">
      <c r="A11" s="73" t="str">
        <f>IF(Personnel_costs[[#This Row],[Budget subcategory]]="","","C. Personnel costs")</f>
        <v/>
      </c>
    </row>
    <row r="12" spans="1:13">
      <c r="A12" s="73" t="str">
        <f>IF(Personnel_costs[[#This Row],[Budget subcategory]]="","","C. Personnel costs")</f>
        <v/>
      </c>
    </row>
    <row r="13" spans="1:13">
      <c r="A13" s="73" t="str">
        <f>IF(Personnel_costs[[#This Row],[Budget subcategory]]="","","C. Personnel costs")</f>
        <v/>
      </c>
    </row>
    <row r="14" spans="1:13">
      <c r="A14" s="73" t="str">
        <f>IF(Personnel_costs[[#This Row],[Budget subcategory]]="","","C. Personnel costs")</f>
        <v/>
      </c>
    </row>
    <row r="15" spans="1:13">
      <c r="A15" s="73" t="str">
        <f>IF(Personnel_costs[[#This Row],[Budget subcategory]]="","","C. Personnel costs")</f>
        <v/>
      </c>
    </row>
    <row r="16" spans="1:13">
      <c r="A16" s="73" t="str">
        <f>IF(Personnel_costs[[#This Row],[Budget subcategory]]="","","C. Personnel costs")</f>
        <v/>
      </c>
    </row>
    <row r="17" spans="1:1">
      <c r="A17" s="73" t="str">
        <f>IF(Personnel_costs[[#This Row],[Budget subcategory]]="","","C. Personnel costs")</f>
        <v/>
      </c>
    </row>
    <row r="18" spans="1:1">
      <c r="A18" s="73" t="str">
        <f>IF(Personnel_costs[[#This Row],[Budget subcategory]]="","","C. Personnel costs")</f>
        <v/>
      </c>
    </row>
    <row r="19" spans="1:1">
      <c r="A19" s="73" t="str">
        <f>IF(Personnel_costs[[#This Row],[Budget subcategory]]="","","C. Personnel costs")</f>
        <v/>
      </c>
    </row>
    <row r="20" spans="1:1">
      <c r="A20" s="73" t="str">
        <f>IF(Personnel_costs[[#This Row],[Budget subcategory]]="","","C. Personnel costs")</f>
        <v/>
      </c>
    </row>
    <row r="21" spans="1:1">
      <c r="A21" s="73" t="str">
        <f>IF(Personnel_costs[[#This Row],[Budget subcategory]]="","","C. Personnel costs")</f>
        <v/>
      </c>
    </row>
    <row r="22" spans="1:1">
      <c r="A22" s="73" t="str">
        <f>IF(Personnel_costs[[#This Row],[Budget subcategory]]="","","C. Personnel costs")</f>
        <v/>
      </c>
    </row>
    <row r="23" spans="1:1">
      <c r="A23" s="73" t="str">
        <f>IF(Personnel_costs[[#This Row],[Budget subcategory]]="","","C. Personnel costs")</f>
        <v/>
      </c>
    </row>
    <row r="24" spans="1:1">
      <c r="A24" s="73" t="str">
        <f>IF(Personnel_costs[[#This Row],[Budget subcategory]]="","","C. Personnel costs")</f>
        <v/>
      </c>
    </row>
    <row r="25" spans="1:1">
      <c r="A25" s="73" t="str">
        <f>IF(Personnel_costs[[#This Row],[Budget subcategory]]="","","C. Personnel costs")</f>
        <v/>
      </c>
    </row>
    <row r="26" spans="1:1">
      <c r="A26" s="73" t="str">
        <f>IF(Personnel_costs[[#This Row],[Budget subcategory]]="","","C. Personnel costs")</f>
        <v/>
      </c>
    </row>
    <row r="27" spans="1:1">
      <c r="A27" s="73" t="str">
        <f>IF(Personnel_costs[[#This Row],[Budget subcategory]]="","","C. Personnel costs")</f>
        <v/>
      </c>
    </row>
    <row r="28" spans="1:1">
      <c r="A28" s="73" t="str">
        <f>IF(Personnel_costs[[#This Row],[Budget subcategory]]="","","C. Personnel costs")</f>
        <v/>
      </c>
    </row>
    <row r="29" spans="1:1">
      <c r="A29" s="73" t="str">
        <f>IF(Personnel_costs[[#This Row],[Budget subcategory]]="","","C. Personnel costs")</f>
        <v/>
      </c>
    </row>
    <row r="30" spans="1:1">
      <c r="A30" s="73" t="str">
        <f>IF(Personnel_costs[[#This Row],[Budget subcategory]]="","","C. Personnel costs")</f>
        <v/>
      </c>
    </row>
    <row r="31" spans="1:1">
      <c r="A31" s="73" t="str">
        <f>IF(Personnel_costs[[#This Row],[Budget subcategory]]="","","C. Personnel costs")</f>
        <v/>
      </c>
    </row>
    <row r="32" spans="1:1">
      <c r="A32" s="73" t="str">
        <f>IF(Personnel_costs[[#This Row],[Budget subcategory]]="","","C. Personnel costs")</f>
        <v/>
      </c>
    </row>
    <row r="33" spans="1:1">
      <c r="A33" s="73" t="str">
        <f>IF(Personnel_costs[[#This Row],[Budget subcategory]]="","","C. Personnel costs")</f>
        <v/>
      </c>
    </row>
    <row r="34" spans="1:1">
      <c r="A34" s="73" t="str">
        <f>IF(Personnel_costs[[#This Row],[Budget subcategory]]="","","C. Personnel costs")</f>
        <v/>
      </c>
    </row>
    <row r="35" spans="1:1">
      <c r="A35" s="73" t="str">
        <f>IF(Personnel_costs[[#This Row],[Budget subcategory]]="","","C. Personnel costs")</f>
        <v/>
      </c>
    </row>
    <row r="36" spans="1:1">
      <c r="A36" s="73" t="str">
        <f>IF(Personnel_costs[[#This Row],[Budget subcategory]]="","","C. Personnel costs")</f>
        <v/>
      </c>
    </row>
    <row r="37" spans="1:1">
      <c r="A37" s="73" t="str">
        <f>IF(Personnel_costs[[#This Row],[Budget subcategory]]="","","C. Personnel costs")</f>
        <v/>
      </c>
    </row>
  </sheetData>
  <sheetProtection algorithmName="SHA-512" hashValue="6SGIvFL/pVDZ0pFuKpORiOtE2kdRH/fDyTRcAZYOOQbrRNepCICbV8ojGjHNWZQHjazGsga2Nlfpz9kv0g7ZIw==" saltValue="W5Oo9yZ51Dbm/fewj4c+HQ==" spinCount="100000" sheet="1" formatRows="0" insertRows="0" insertHyperlinks="0" deleteRows="0" sort="0" autoFilter="0"/>
  <mergeCells count="2">
    <mergeCell ref="A1:B1"/>
    <mergeCell ref="A2:B5"/>
  </mergeCells>
  <phoneticPr fontId="4" type="noConversion"/>
  <conditionalFormatting sqref="B8:M37">
    <cfRule type="containsBlanks" dxfId="114" priority="3">
      <formula>LEN(TRIM(B8))=0</formula>
    </cfRule>
  </conditionalFormatting>
  <dataValidations count="12">
    <dataValidation allowBlank="1" showInputMessage="1" showErrorMessage="1" promptTitle="Description" prompt="Please provide a description of the planned personnel cost. Please try to be as detailed as possible." sqref="B7" xr:uid="{D8D209A1-B2A5-4791-ADED-6D7B3E4E526E}"/>
    <dataValidation allowBlank="1" showInputMessage="1" showErrorMessage="1" promptTitle="Number" prompt="Please provide the number (i.e. the number of days/ weeks/ months plus indicative period)." sqref="D7" xr:uid="{04BE9CC5-3CBB-4950-98D9-FC6A58B0D654}"/>
    <dataValidation allowBlank="1" showInputMessage="1" showErrorMessage="1" promptTitle="Estimated cost year 2" prompt="Please provide the estimated cost for the second activity year, if relevant. The currency is always EUR." sqref="F7" xr:uid="{6E34853B-93E0-417B-8108-D2CE8DE58187}"/>
    <dataValidation allowBlank="1" showInputMessage="1" showErrorMessage="1" promptTitle="Name" prompt="Please provide the name of the person (if already available)." sqref="J7" xr:uid="{B4BF8570-4F40-4CD7-BF15-E2D711BF973C}"/>
    <dataValidation allowBlank="1" showInputMessage="1" showErrorMessage="1" promptTitle="Function" prompt="Please provide the function of the person." sqref="K7" xr:uid="{B87F91C9-0CEA-423F-B3C7-AB49214CDD2A}"/>
    <dataValidation allowBlank="1" showInputMessage="1" showErrorMessage="1" promptTitle="Institution" prompt="Please provide the institution of the person." sqref="L7" xr:uid="{F7772FAB-CD79-44B4-84BD-5AC402396896}"/>
    <dataValidation allowBlank="1" showInputMessage="1" showErrorMessage="1" promptTitle="Job description" prompt="Please provide the job description of the person (i.e. why is there a need for this support within the project)." sqref="M7" xr:uid="{0ACC4983-A702-487A-AEBC-C4206EA9E07A}"/>
    <dataValidation allowBlank="1" showInputMessage="1" showErrorMessage="1" promptTitle="Estimated cost year 1" prompt="Please provide the estimated cost for the first activity year, if relevant. The currency is always EUR." sqref="E7" xr:uid="{24CF42C2-AAE8-47D7-A4CB-B16309CFCF03}"/>
    <dataValidation allowBlank="1" showInputMessage="1" showErrorMessage="1" promptTitle="Estimated cost year 3" prompt="Please provide the estimated cost for the third activity year, if relevant. The currency is always EUR." sqref="G7" xr:uid="{EB7D314A-2126-4F91-98DF-0C1B3906CBCA}"/>
    <dataValidation allowBlank="1" showInputMessage="1" showErrorMessage="1" promptTitle="Budget category" prompt="By default &quot;C. Personnel costs&quot;. This column will be filled in automatically, after you selected a budget subcategory." sqref="A7" xr:uid="{8299CAD1-EE25-4A73-B9F6-6954AE885AC6}"/>
    <dataValidation allowBlank="1" showInputMessage="1" showErrorMessage="1" promptTitle="Estimated cost year 4" prompt="Please provide the estimated cost for the third activity year, if relevant. The currency is always EUR." sqref="H7" xr:uid="{C21F7A91-0200-41D0-8C1E-AF616B832FF4}"/>
    <dataValidation allowBlank="1" showInputMessage="1" showErrorMessage="1" promptTitle="Estimated cost year 5" prompt="Please provide the estimated cost for the third activity year, if relevant. The currency is always EUR." sqref="I7" xr:uid="{13D77F25-53C5-4D1B-B4B3-290FF411ECA5}"/>
  </dataValidations>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FAA98A3B-54E9-413A-821F-24A6F5818AB0}">
          <x14:formula1>
            <xm:f>Validation!$F$18:$F$19</xm:f>
          </x14:formula1>
          <xm:sqref>C38:C1048576</xm:sqref>
        </x14:dataValidation>
        <x14:dataValidation type="list" allowBlank="1" showInputMessage="1" showErrorMessage="1" xr:uid="{05E03B5D-7AD5-436F-A742-D5F1946816F8}">
          <x14:formula1>
            <xm:f>Validation!$F$18</xm:f>
          </x14:formula1>
          <xm:sqref>C8:C37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Z41"/>
  <sheetViews>
    <sheetView showGridLines="0" workbookViewId="0">
      <selection activeCell="B20" sqref="B20"/>
    </sheetView>
  </sheetViews>
  <sheetFormatPr defaultColWidth="9.33203125" defaultRowHeight="13.8" outlineLevelRow="1"/>
  <cols>
    <col min="1" max="1" width="18.5546875" style="73" customWidth="1"/>
    <col min="2" max="2" width="49.6640625" style="73" customWidth="1"/>
    <col min="3" max="3" width="65.6640625" style="73" customWidth="1"/>
    <col min="4" max="4" width="10.44140625" style="73" bestFit="1" customWidth="1"/>
    <col min="5" max="5" width="11.33203125" style="73" bestFit="1" customWidth="1"/>
    <col min="6" max="6" width="18.44140625" style="73" bestFit="1" customWidth="1"/>
    <col min="7" max="7" width="50" style="105" bestFit="1" customWidth="1"/>
    <col min="8" max="8" width="12.6640625" style="105" customWidth="1"/>
    <col min="9" max="10" width="12.6640625" style="73" customWidth="1"/>
    <col min="11" max="11" width="12.6640625" style="74" bestFit="1" customWidth="1"/>
    <col min="12" max="12" width="12.6640625" style="74" customWidth="1"/>
    <col min="13" max="13" width="13.44140625" style="74" bestFit="1" customWidth="1"/>
    <col min="14" max="14" width="13" style="74" bestFit="1" customWidth="1"/>
    <col min="15" max="15" width="13.44140625" style="74" bestFit="1" customWidth="1"/>
    <col min="16" max="16" width="12.33203125" style="74" bestFit="1" customWidth="1"/>
    <col min="17" max="17" width="12.44140625" style="74" bestFit="1" customWidth="1"/>
    <col min="18" max="18" width="16.6640625" style="74" bestFit="1" customWidth="1"/>
    <col min="19" max="19" width="16" style="74" bestFit="1" customWidth="1"/>
    <col min="20" max="20" width="18.6640625" style="74" bestFit="1" customWidth="1"/>
    <col min="21" max="23" width="16.6640625" style="74" customWidth="1"/>
    <col min="24" max="26" width="16.6640625" style="73" customWidth="1"/>
    <col min="27" max="16384" width="9.33203125" style="73"/>
  </cols>
  <sheetData>
    <row r="1" spans="1:26" s="12" customFormat="1" ht="18" customHeight="1" outlineLevel="1">
      <c r="A1" s="13" t="s">
        <v>64</v>
      </c>
      <c r="B1" s="14"/>
      <c r="C1" s="15"/>
      <c r="G1" s="91" t="s">
        <v>20</v>
      </c>
      <c r="H1" s="75" t="s">
        <v>21</v>
      </c>
      <c r="I1" s="75" t="s">
        <v>22</v>
      </c>
      <c r="J1" s="75" t="s">
        <v>51</v>
      </c>
      <c r="K1" s="75" t="s">
        <v>115</v>
      </c>
      <c r="L1" s="75" t="s">
        <v>116</v>
      </c>
      <c r="M1" s="75" t="s">
        <v>24</v>
      </c>
      <c r="O1" s="17"/>
      <c r="P1" s="17"/>
      <c r="Q1" s="17"/>
      <c r="R1" s="17"/>
      <c r="S1" s="17"/>
      <c r="T1" s="17"/>
      <c r="U1" s="17"/>
      <c r="V1" s="17"/>
      <c r="W1" s="17"/>
      <c r="X1" s="17"/>
      <c r="Y1" s="17"/>
    </row>
    <row r="2" spans="1:26" s="12" customFormat="1" ht="15" customHeight="1" outlineLevel="1">
      <c r="A2" s="92" t="s">
        <v>132</v>
      </c>
      <c r="B2" s="93"/>
      <c r="C2" s="94"/>
      <c r="G2" s="95"/>
      <c r="H2" s="76" t="s">
        <v>25</v>
      </c>
      <c r="I2" s="76" t="s">
        <v>25</v>
      </c>
      <c r="J2" s="76" t="s">
        <v>25</v>
      </c>
      <c r="K2" s="76" t="s">
        <v>25</v>
      </c>
      <c r="L2" s="76" t="s">
        <v>25</v>
      </c>
      <c r="M2" s="76" t="s">
        <v>25</v>
      </c>
      <c r="O2" s="17"/>
      <c r="P2" s="17"/>
      <c r="Q2" s="17"/>
      <c r="R2" s="17"/>
      <c r="S2" s="17"/>
      <c r="T2" s="17"/>
      <c r="U2" s="17"/>
      <c r="V2" s="17"/>
      <c r="W2" s="17"/>
      <c r="X2" s="17"/>
      <c r="Y2" s="17"/>
    </row>
    <row r="3" spans="1:26" s="12" customFormat="1" ht="15" customHeight="1" outlineLevel="1">
      <c r="A3" s="92"/>
      <c r="B3" s="93"/>
      <c r="C3" s="94"/>
      <c r="G3" s="96" t="s">
        <v>39</v>
      </c>
      <c r="H3" s="97">
        <f>ROUND(SUM(H4:H9),2)</f>
        <v>0</v>
      </c>
      <c r="I3" s="97">
        <f>ROUND(SUM(I4:I9),2)</f>
        <v>0</v>
      </c>
      <c r="J3" s="97">
        <f>ROUND(SUM(J4:J9),2)</f>
        <v>0</v>
      </c>
      <c r="K3" s="97">
        <f t="shared" ref="K3:L3" si="0">ROUND(SUM(K4:K9),2)</f>
        <v>0</v>
      </c>
      <c r="L3" s="97">
        <f t="shared" si="0"/>
        <v>0</v>
      </c>
      <c r="M3" s="98">
        <f t="shared" ref="M3:M9" si="1">ROUND(SUM(H3:L3),2)</f>
        <v>0</v>
      </c>
      <c r="O3" s="17"/>
      <c r="P3" s="17"/>
      <c r="Q3" s="17"/>
      <c r="R3" s="17"/>
      <c r="S3" s="17"/>
      <c r="T3" s="17"/>
      <c r="U3" s="17"/>
      <c r="V3" s="17"/>
      <c r="W3" s="17"/>
      <c r="X3" s="17"/>
      <c r="Y3" s="17"/>
    </row>
    <row r="4" spans="1:26" s="12" customFormat="1" ht="15" customHeight="1" outlineLevel="1">
      <c r="A4" s="92"/>
      <c r="B4" s="93"/>
      <c r="C4" s="94"/>
      <c r="G4" s="99" t="s">
        <v>40</v>
      </c>
      <c r="H4" s="100">
        <f>SUMIF(Scholarship_costs[Budget subcategory],$G4,Scholarship_costs[Estimated cost year 1])</f>
        <v>0</v>
      </c>
      <c r="I4" s="100">
        <f>SUMIF(Scholarship_costs[Budget subcategory],$G4,Scholarship_costs[Estimated cost year 2])</f>
        <v>0</v>
      </c>
      <c r="J4" s="100">
        <f>SUMIF(Scholarship_costs[Budget subcategory],$G4,Scholarship_costs[Estimated cost year 3])</f>
        <v>0</v>
      </c>
      <c r="K4" s="100">
        <f>SUMIF(Scholarship_costs[Budget subcategory],$G4,Scholarship_costs[Estimated cost year 4])</f>
        <v>0</v>
      </c>
      <c r="L4" s="100">
        <f>SUMIF(Scholarship_costs[Budget subcategory],$G4,Scholarship_costs[Estimated cost year 5])</f>
        <v>0</v>
      </c>
      <c r="M4" s="101">
        <f t="shared" si="1"/>
        <v>0</v>
      </c>
      <c r="O4" s="17"/>
      <c r="P4" s="17"/>
      <c r="Q4" s="17"/>
      <c r="R4" s="17"/>
      <c r="S4" s="17"/>
      <c r="T4" s="17"/>
      <c r="U4" s="17"/>
      <c r="V4" s="17"/>
      <c r="W4" s="17"/>
      <c r="X4" s="17"/>
      <c r="Y4" s="17"/>
    </row>
    <row r="5" spans="1:26" s="12" customFormat="1" ht="15" customHeight="1" outlineLevel="1">
      <c r="A5" s="92"/>
      <c r="B5" s="93"/>
      <c r="C5" s="94"/>
      <c r="G5" s="80" t="s">
        <v>41</v>
      </c>
      <c r="H5" s="81">
        <f>SUMIF(Scholarship_costs[Budget subcategory],$G5,Scholarship_costs[Estimated cost year 1])</f>
        <v>0</v>
      </c>
      <c r="I5" s="81">
        <f>SUMIF(Scholarship_costs[Budget subcategory],$G5,Scholarship_costs[Estimated cost year 2])</f>
        <v>0</v>
      </c>
      <c r="J5" s="81">
        <f>SUMIF(Scholarship_costs[Budget subcategory],$G5,Scholarship_costs[Estimated cost year 3])</f>
        <v>0</v>
      </c>
      <c r="K5" s="81">
        <f>SUMIF(Scholarship_costs[Budget subcategory],$G5,Scholarship_costs[Estimated cost year 4])</f>
        <v>0</v>
      </c>
      <c r="L5" s="81">
        <f>SUMIF(Scholarship_costs[Budget subcategory],$G5,Scholarship_costs[Estimated cost year 5])</f>
        <v>0</v>
      </c>
      <c r="M5" s="82">
        <f t="shared" si="1"/>
        <v>0</v>
      </c>
      <c r="O5" s="17"/>
      <c r="P5" s="17"/>
      <c r="Q5" s="17"/>
      <c r="R5" s="17"/>
      <c r="S5" s="17"/>
      <c r="T5" s="17"/>
      <c r="U5" s="17"/>
      <c r="V5" s="17"/>
      <c r="W5" s="17"/>
      <c r="X5" s="17"/>
      <c r="Y5" s="17"/>
    </row>
    <row r="6" spans="1:26" s="12" customFormat="1" outlineLevel="1">
      <c r="A6" s="92"/>
      <c r="B6" s="93"/>
      <c r="C6" s="94"/>
      <c r="G6" s="80" t="s">
        <v>42</v>
      </c>
      <c r="H6" s="81">
        <f>SUMIF(Scholarship_costs[Budget subcategory],$G6,Scholarship_costs[Estimated cost year 1])</f>
        <v>0</v>
      </c>
      <c r="I6" s="81">
        <f>SUMIF(Scholarship_costs[Budget subcategory],$G6,Scholarship_costs[Estimated cost year 2])</f>
        <v>0</v>
      </c>
      <c r="J6" s="81">
        <f>SUMIF(Scholarship_costs[Budget subcategory],$G6,Scholarship_costs[Estimated cost year 3])</f>
        <v>0</v>
      </c>
      <c r="K6" s="81">
        <f>SUMIF(Scholarship_costs[Budget subcategory],$G6,Scholarship_costs[Estimated cost year 4])</f>
        <v>0</v>
      </c>
      <c r="L6" s="81">
        <f>SUMIF(Scholarship_costs[Budget subcategory],$G6,Scholarship_costs[Estimated cost year 5])</f>
        <v>0</v>
      </c>
      <c r="M6" s="82">
        <f t="shared" si="1"/>
        <v>0</v>
      </c>
      <c r="O6" s="17"/>
      <c r="P6" s="17"/>
      <c r="Q6" s="17"/>
      <c r="R6" s="17"/>
      <c r="S6" s="17"/>
      <c r="T6" s="17"/>
      <c r="U6" s="17"/>
      <c r="V6" s="17"/>
      <c r="W6" s="17"/>
      <c r="X6" s="17"/>
      <c r="Y6" s="17"/>
    </row>
    <row r="7" spans="1:26" s="12" customFormat="1" ht="15" customHeight="1" outlineLevel="1">
      <c r="A7" s="92"/>
      <c r="B7" s="93"/>
      <c r="C7" s="94"/>
      <c r="D7" s="102"/>
      <c r="E7" s="102"/>
      <c r="G7" s="80" t="s">
        <v>43</v>
      </c>
      <c r="H7" s="81">
        <f>SUMIF(Scholarship_costs[Budget subcategory],$G7,Scholarship_costs[Estimated cost year 1])</f>
        <v>0</v>
      </c>
      <c r="I7" s="81">
        <f>SUMIF(Scholarship_costs[Budget subcategory],$G7,Scholarship_costs[Estimated cost year 2])</f>
        <v>0</v>
      </c>
      <c r="J7" s="81">
        <f>SUMIF(Scholarship_costs[Budget subcategory],$G7,Scholarship_costs[Estimated cost year 3])</f>
        <v>0</v>
      </c>
      <c r="K7" s="81">
        <f>SUMIF(Scholarship_costs[Budget subcategory],$G7,Scholarship_costs[Estimated cost year 4])</f>
        <v>0</v>
      </c>
      <c r="L7" s="81">
        <f>SUMIF(Scholarship_costs[Budget subcategory],$G7,Scholarship_costs[Estimated cost year 5])</f>
        <v>0</v>
      </c>
      <c r="M7" s="82">
        <f t="shared" si="1"/>
        <v>0</v>
      </c>
      <c r="O7" s="17"/>
      <c r="P7" s="17"/>
      <c r="Q7" s="17"/>
      <c r="R7" s="17"/>
      <c r="S7" s="17"/>
      <c r="T7" s="17"/>
      <c r="U7" s="17"/>
      <c r="V7" s="17"/>
      <c r="W7" s="17"/>
      <c r="X7" s="17"/>
      <c r="Y7" s="17"/>
    </row>
    <row r="8" spans="1:26" s="12" customFormat="1" ht="15" customHeight="1" outlineLevel="1">
      <c r="A8" s="92"/>
      <c r="B8" s="93"/>
      <c r="C8" s="94"/>
      <c r="D8" s="102"/>
      <c r="E8" s="102"/>
      <c r="G8" s="80" t="s">
        <v>44</v>
      </c>
      <c r="H8" s="81">
        <f>SUMIF(Scholarship_costs[Budget subcategory],$G8,Scholarship_costs[Estimated cost year 1])</f>
        <v>0</v>
      </c>
      <c r="I8" s="81">
        <f>SUMIF(Scholarship_costs[Budget subcategory],$G8,Scholarship_costs[Estimated cost year 2])</f>
        <v>0</v>
      </c>
      <c r="J8" s="81">
        <f>SUMIF(Scholarship_costs[Budget subcategory],$G8,Scholarship_costs[Estimated cost year 3])</f>
        <v>0</v>
      </c>
      <c r="K8" s="81">
        <f>SUMIF(Scholarship_costs[Budget subcategory],$G8,Scholarship_costs[Estimated cost year 4])</f>
        <v>0</v>
      </c>
      <c r="L8" s="81">
        <f>SUMIF(Scholarship_costs[Budget subcategory],$G8,Scholarship_costs[Estimated cost year 5])</f>
        <v>0</v>
      </c>
      <c r="M8" s="82">
        <f t="shared" si="1"/>
        <v>0</v>
      </c>
      <c r="O8" s="17"/>
      <c r="P8" s="17"/>
      <c r="Q8" s="17"/>
      <c r="R8" s="17"/>
      <c r="S8" s="17"/>
      <c r="T8" s="17"/>
      <c r="U8" s="17"/>
      <c r="V8" s="17"/>
      <c r="W8" s="17"/>
      <c r="X8" s="17"/>
      <c r="Y8" s="17"/>
    </row>
    <row r="9" spans="1:26" s="12" customFormat="1" ht="15" customHeight="1" outlineLevel="1">
      <c r="D9" s="102"/>
      <c r="E9" s="102"/>
      <c r="G9" s="103" t="s">
        <v>45</v>
      </c>
      <c r="H9" s="84">
        <f>SUMIF(Scholarship_costs[Budget subcategory],$G9,Scholarship_costs[Estimated cost year 1])</f>
        <v>0</v>
      </c>
      <c r="I9" s="84">
        <f>SUMIF(Scholarship_costs[Budget subcategory],$G9,Scholarship_costs[Estimated cost year 2])</f>
        <v>0</v>
      </c>
      <c r="J9" s="84">
        <f>SUMIF(Scholarship_costs[Budget subcategory],$G9,Scholarship_costs[Estimated cost year 3])</f>
        <v>0</v>
      </c>
      <c r="K9" s="84">
        <f>SUMIF(Scholarship_costs[Budget subcategory],$G9,Scholarship_costs[Estimated cost year 4])</f>
        <v>0</v>
      </c>
      <c r="L9" s="84">
        <f>SUMIF(Scholarship_costs[Budget subcategory],$G9,Scholarship_costs[Estimated cost year 5])</f>
        <v>0</v>
      </c>
      <c r="M9" s="85">
        <f t="shared" si="1"/>
        <v>0</v>
      </c>
      <c r="O9" s="17"/>
      <c r="P9" s="17"/>
      <c r="Q9" s="17"/>
      <c r="R9" s="17"/>
      <c r="S9" s="17"/>
      <c r="T9" s="17"/>
      <c r="U9" s="17"/>
      <c r="V9" s="17"/>
      <c r="W9" s="17"/>
      <c r="X9" s="17"/>
      <c r="Y9" s="17"/>
    </row>
    <row r="10" spans="1:26" s="12" customFormat="1" ht="15" customHeight="1">
      <c r="G10" s="104"/>
      <c r="H10" s="104"/>
      <c r="K10" s="17"/>
      <c r="L10" s="17"/>
      <c r="M10" s="17"/>
      <c r="N10" s="17"/>
      <c r="O10" s="17"/>
      <c r="P10" s="17"/>
      <c r="Q10" s="17"/>
      <c r="R10" s="17"/>
      <c r="S10" s="17"/>
      <c r="T10" s="17"/>
      <c r="U10" s="17"/>
      <c r="V10" s="17"/>
      <c r="W10" s="17"/>
    </row>
    <row r="11" spans="1:26" ht="28.2" customHeight="1">
      <c r="A11" s="71" t="s">
        <v>53</v>
      </c>
      <c r="B11" s="71" t="s">
        <v>12</v>
      </c>
      <c r="C11" s="71" t="s">
        <v>10</v>
      </c>
      <c r="D11" s="71" t="s">
        <v>65</v>
      </c>
      <c r="E11" s="71" t="s">
        <v>66</v>
      </c>
      <c r="F11" s="71" t="s">
        <v>67</v>
      </c>
      <c r="G11" s="71" t="s">
        <v>68</v>
      </c>
      <c r="H11" s="71" t="s">
        <v>69</v>
      </c>
      <c r="I11" s="71" t="s">
        <v>70</v>
      </c>
      <c r="J11" s="71" t="s">
        <v>71</v>
      </c>
      <c r="K11" s="71" t="s">
        <v>72</v>
      </c>
      <c r="L11" s="71" t="s">
        <v>73</v>
      </c>
      <c r="M11" s="72" t="s">
        <v>74</v>
      </c>
      <c r="N11" s="72" t="s">
        <v>75</v>
      </c>
      <c r="O11" s="72" t="s">
        <v>76</v>
      </c>
      <c r="P11" s="72" t="s">
        <v>77</v>
      </c>
      <c r="Q11" s="72" t="s">
        <v>78</v>
      </c>
      <c r="R11" s="72" t="s">
        <v>79</v>
      </c>
      <c r="S11" s="72" t="s">
        <v>80</v>
      </c>
      <c r="T11" s="72" t="s">
        <v>81</v>
      </c>
      <c r="U11" s="72" t="s">
        <v>82</v>
      </c>
      <c r="V11" s="72" t="s">
        <v>54</v>
      </c>
      <c r="W11" s="72" t="s">
        <v>55</v>
      </c>
      <c r="X11" s="72" t="s">
        <v>56</v>
      </c>
      <c r="Y11" s="71" t="s">
        <v>113</v>
      </c>
      <c r="Z11" s="71" t="s">
        <v>114</v>
      </c>
    </row>
    <row r="12" spans="1:26">
      <c r="A12" s="74" t="str">
        <f>IF(Scholarship_costs[[#This Row],[Budget subcategory]]="","","D. Scholarship costs")</f>
        <v/>
      </c>
      <c r="B12"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2" s="74"/>
      <c r="G12" s="73"/>
      <c r="H12" s="73"/>
      <c r="I12" s="73" t="str">
        <f>IF(Scholarship_costs[[#This Row],[Type]]="","",
(IF(Scholarship_costs[[#This Row],[Allowance type]]="15-31 days",1,
(IF(Scholarship_costs[[#This Row],[Allowance type]]="7-14 days",0,
(IF(Scholarship_costs[[#This Row],[Allowance type]]="S&gt;31 days-6 months",0,0)))))))</f>
        <v/>
      </c>
      <c r="J12" s="73" t="str">
        <f>IF(Scholarship_costs[[#This Row],[Type]]="","",
(IF(Scholarship_costs[[#This Row],[Allowance type]]="15-31 days",0,0)))</f>
        <v/>
      </c>
      <c r="K12"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2"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2"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2" s="74" t="str">
        <f>IF(Scholarship_costs[[#This Row],[Type]]="","",
(IF(Scholarship_costs[[#This Row],[Type]]="Short term (Belgium)",200,0)))</f>
        <v/>
      </c>
      <c r="P12"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2"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2" s="74" t="str">
        <f>IF(Scholarship_costs[[#This Row],[Type]]="","",
(IF(Scholarship_costs[[#This Row],[Type]]="Research (Belgium)",((Scholarship_costs[[#This Row],[Number of months]]*31)+Scholarship_costs[[#This Row],[Number of days]])*(310/31),0)))</f>
        <v/>
      </c>
      <c r="U12" s="74" t="str">
        <f>IF(Scholarship_costs[[#This Row],[Type]]="","",(IF(Scholarship_costs[[#This Row],[Number of scholars]]="","",(ROUND((SUM(Scholarship_costs[[#This Row],[Allowance (total)]:[Supervision and research fee]])),2)))))</f>
        <v/>
      </c>
      <c r="V12" s="74" t="str">
        <f>IF(Scholarship_costs[[#This Row],[Activity year]]="","",
(IF(Scholarship_costs[[#This Row],[Number of scholars]]="","",
(IF(Scholarship_costs[[#This Row],[Activity year]]=1,(ROUND(Scholarship_costs[[#This Row],[Number of scholars]]*Scholarship_costs[[#This Row],[Estimated cost per scholar]],2)),0)))))</f>
        <v/>
      </c>
      <c r="W12" s="74" t="str">
        <f>IF(Scholarship_costs[[#This Row],[Activity year]]="","",
(IF(Scholarship_costs[[#This Row],[Number of scholars]]="","",
(IF(Scholarship_costs[[#This Row],[Activity year]]=2,(ROUND(Scholarship_costs[[#This Row],[Number of scholars]]*Scholarship_costs[[#This Row],[Estimated cost per scholar]],2)),0)))))</f>
        <v/>
      </c>
      <c r="X12" s="74" t="str">
        <f>IF(Scholarship_costs[[#This Row],[Activity year]]="","",
(IF(Scholarship_costs[[#This Row],[Number of scholars]]="","",
(IF(Scholarship_costs[[#This Row],[Activity year]]=3,(ROUND(Scholarship_costs[[#This Row],[Number of scholars]]*Scholarship_costs[[#This Row],[Estimated cost per scholar]],2)),0)))))</f>
        <v/>
      </c>
      <c r="Y12" s="74" t="str">
        <f>IF(Scholarship_costs[[#This Row],[Activity year]]="","",
(IF(Scholarship_costs[[#This Row],[Number of scholars]]="","",
(IF(Scholarship_costs[[#This Row],[Activity year]]=4,(ROUND(Scholarship_costs[[#This Row],[Number of scholars]]*Scholarship_costs[[#This Row],[Estimated cost per scholar]],2)),0)))))</f>
        <v/>
      </c>
      <c r="Z12" s="74" t="str">
        <f>IF(Scholarship_costs[[#This Row],[Activity year]]="","",
(IF(Scholarship_costs[[#This Row],[Number of scholars]]="","",
(IF(Scholarship_costs[[#This Row],[Activity year]]=5,(ROUND(Scholarship_costs[[#This Row],[Number of scholars]]*Scholarship_costs[[#This Row],[Estimated cost per scholar]],2)),0)))))</f>
        <v/>
      </c>
    </row>
    <row r="13" spans="1:26">
      <c r="A13" s="74" t="str">
        <f>IF(Scholarship_costs[[#This Row],[Budget subcategory]]="","","D. Scholarship costs")</f>
        <v/>
      </c>
      <c r="B13"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3" s="74"/>
      <c r="G13" s="73"/>
      <c r="H13" s="73"/>
      <c r="I13" s="73" t="str">
        <f>IF(Scholarship_costs[[#This Row],[Type]]="","",
(IF(Scholarship_costs[[#This Row],[Allowance type]]="15-31 days",1,
(IF(Scholarship_costs[[#This Row],[Allowance type]]="7-14 days",0,
(IF(Scholarship_costs[[#This Row],[Allowance type]]="S&gt;31 days-6 months",0,0)))))))</f>
        <v/>
      </c>
      <c r="J13" s="73" t="str">
        <f>IF(Scholarship_costs[[#This Row],[Type]]="","",
(IF(Scholarship_costs[[#This Row],[Allowance type]]="15-31 days",0,0)))</f>
        <v/>
      </c>
      <c r="K13"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3"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3"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3" s="74" t="str">
        <f>IF(Scholarship_costs[[#This Row],[Type]]="","",
(IF(Scholarship_costs[[#This Row],[Type]]="Short term (Belgium)",200,0)))</f>
        <v/>
      </c>
      <c r="P13"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3"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3" s="74" t="str">
        <f>IF(Scholarship_costs[[#This Row],[Type]]="","",
(IF(Scholarship_costs[[#This Row],[Type]]="Research (Belgium)",((Scholarship_costs[[#This Row],[Number of months]]*31)+Scholarship_costs[[#This Row],[Number of days]])*(310/31),0)))</f>
        <v/>
      </c>
      <c r="U13" s="74" t="str">
        <f>IF(Scholarship_costs[[#This Row],[Type]]="","",(IF(Scholarship_costs[[#This Row],[Number of scholars]]="","",(ROUND((SUM(Scholarship_costs[[#This Row],[Allowance (total)]:[Supervision and research fee]])),2)))))</f>
        <v/>
      </c>
      <c r="V13" s="74" t="str">
        <f>IF(Scholarship_costs[[#This Row],[Activity year]]="","",
(IF(Scholarship_costs[[#This Row],[Number of scholars]]="","",
(IF(Scholarship_costs[[#This Row],[Activity year]]=1,(ROUND(Scholarship_costs[[#This Row],[Number of scholars]]*Scholarship_costs[[#This Row],[Estimated cost per scholar]],2)),0)))))</f>
        <v/>
      </c>
      <c r="W13" s="74" t="str">
        <f>IF(Scholarship_costs[[#This Row],[Activity year]]="","",
(IF(Scholarship_costs[[#This Row],[Number of scholars]]="","",
(IF(Scholarship_costs[[#This Row],[Activity year]]=2,(ROUND(Scholarship_costs[[#This Row],[Number of scholars]]*Scholarship_costs[[#This Row],[Estimated cost per scholar]],2)),0)))))</f>
        <v/>
      </c>
      <c r="X13" s="74" t="str">
        <f>IF(Scholarship_costs[[#This Row],[Activity year]]="","",
(IF(Scholarship_costs[[#This Row],[Number of scholars]]="","",
(IF(Scholarship_costs[[#This Row],[Activity year]]=3,(ROUND(Scholarship_costs[[#This Row],[Number of scholars]]*Scholarship_costs[[#This Row],[Estimated cost per scholar]],2)),0)))))</f>
        <v/>
      </c>
      <c r="Y13" s="74" t="str">
        <f>IF(Scholarship_costs[[#This Row],[Activity year]]="","",
(IF(Scholarship_costs[[#This Row],[Number of scholars]]="","",
(IF(Scholarship_costs[[#This Row],[Activity year]]=4,(ROUND(Scholarship_costs[[#This Row],[Number of scholars]]*Scholarship_costs[[#This Row],[Estimated cost per scholar]],2)),0)))))</f>
        <v/>
      </c>
      <c r="Z13" s="74" t="str">
        <f>IF(Scholarship_costs[[#This Row],[Activity year]]="","",
(IF(Scholarship_costs[[#This Row],[Number of scholars]]="","",
(IF(Scholarship_costs[[#This Row],[Activity year]]=5,(ROUND(Scholarship_costs[[#This Row],[Number of scholars]]*Scholarship_costs[[#This Row],[Estimated cost per scholar]],2)),0)))))</f>
        <v/>
      </c>
    </row>
    <row r="14" spans="1:26">
      <c r="A14" s="74" t="str">
        <f>IF(Scholarship_costs[[#This Row],[Budget subcategory]]="","","D. Scholarship costs")</f>
        <v/>
      </c>
      <c r="B14"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4" s="74"/>
      <c r="G14" s="73"/>
      <c r="H14" s="73"/>
      <c r="I14" s="73" t="str">
        <f>IF(Scholarship_costs[[#This Row],[Type]]="","",
(IF(Scholarship_costs[[#This Row],[Allowance type]]="15-31 days",1,
(IF(Scholarship_costs[[#This Row],[Allowance type]]="7-14 days",0,
(IF(Scholarship_costs[[#This Row],[Allowance type]]="S&gt;31 days-6 months",0,0)))))))</f>
        <v/>
      </c>
      <c r="J14" s="73" t="str">
        <f>IF(Scholarship_costs[[#This Row],[Type]]="","",
(IF(Scholarship_costs[[#This Row],[Allowance type]]="15-31 days",0,0)))</f>
        <v/>
      </c>
      <c r="K14"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4"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4"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4" s="74" t="str">
        <f>IF(Scholarship_costs[[#This Row],[Type]]="","",
(IF(Scholarship_costs[[#This Row],[Type]]="Short term (Belgium)",200,0)))</f>
        <v/>
      </c>
      <c r="P14"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4"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4" s="74" t="str">
        <f>IF(Scholarship_costs[[#This Row],[Type]]="","",
(IF(Scholarship_costs[[#This Row],[Type]]="Research (Belgium)",((Scholarship_costs[[#This Row],[Number of months]]*31)+Scholarship_costs[[#This Row],[Number of days]])*(310/31),0)))</f>
        <v/>
      </c>
      <c r="U14" s="74" t="str">
        <f>IF(Scholarship_costs[[#This Row],[Type]]="","",(IF(Scholarship_costs[[#This Row],[Number of scholars]]="","",(ROUND((SUM(Scholarship_costs[[#This Row],[Allowance (total)]:[Supervision and research fee]])),2)))))</f>
        <v/>
      </c>
      <c r="V14" s="74" t="str">
        <f>IF(Scholarship_costs[[#This Row],[Activity year]]="","",
(IF(Scholarship_costs[[#This Row],[Number of scholars]]="","",
(IF(Scholarship_costs[[#This Row],[Activity year]]=1,(ROUND(Scholarship_costs[[#This Row],[Number of scholars]]*Scholarship_costs[[#This Row],[Estimated cost per scholar]],2)),0)))))</f>
        <v/>
      </c>
      <c r="W14" s="74" t="str">
        <f>IF(Scholarship_costs[[#This Row],[Activity year]]="","",
(IF(Scholarship_costs[[#This Row],[Number of scholars]]="","",
(IF(Scholarship_costs[[#This Row],[Activity year]]=2,(ROUND(Scholarship_costs[[#This Row],[Number of scholars]]*Scholarship_costs[[#This Row],[Estimated cost per scholar]],2)),0)))))</f>
        <v/>
      </c>
      <c r="X14" s="74" t="str">
        <f>IF(Scholarship_costs[[#This Row],[Activity year]]="","",
(IF(Scholarship_costs[[#This Row],[Number of scholars]]="","",
(IF(Scholarship_costs[[#This Row],[Activity year]]=3,(ROUND(Scholarship_costs[[#This Row],[Number of scholars]]*Scholarship_costs[[#This Row],[Estimated cost per scholar]],2)),0)))))</f>
        <v/>
      </c>
      <c r="Y14" s="74" t="str">
        <f>IF(Scholarship_costs[[#This Row],[Activity year]]="","",
(IF(Scholarship_costs[[#This Row],[Number of scholars]]="","",
(IF(Scholarship_costs[[#This Row],[Activity year]]=4,(ROUND(Scholarship_costs[[#This Row],[Number of scholars]]*Scholarship_costs[[#This Row],[Estimated cost per scholar]],2)),0)))))</f>
        <v/>
      </c>
      <c r="Z14" s="74" t="str">
        <f>IF(Scholarship_costs[[#This Row],[Activity year]]="","",
(IF(Scholarship_costs[[#This Row],[Number of scholars]]="","",
(IF(Scholarship_costs[[#This Row],[Activity year]]=5,(ROUND(Scholarship_costs[[#This Row],[Number of scholars]]*Scholarship_costs[[#This Row],[Estimated cost per scholar]],2)),0)))))</f>
        <v/>
      </c>
    </row>
    <row r="15" spans="1:26">
      <c r="A15" s="74" t="str">
        <f>IF(Scholarship_costs[[#This Row],[Budget subcategory]]="","","D. Scholarship costs")</f>
        <v/>
      </c>
      <c r="B15"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5" s="74"/>
      <c r="G15" s="73"/>
      <c r="H15" s="73"/>
      <c r="I15" s="73" t="str">
        <f>IF(Scholarship_costs[[#This Row],[Type]]="","",
(IF(Scholarship_costs[[#This Row],[Allowance type]]="15-31 days",1,
(IF(Scholarship_costs[[#This Row],[Allowance type]]="7-14 days",0,
(IF(Scholarship_costs[[#This Row],[Allowance type]]="S&gt;31 days-6 months",0,0)))))))</f>
        <v/>
      </c>
      <c r="J15" s="73" t="str">
        <f>IF(Scholarship_costs[[#This Row],[Type]]="","",
(IF(Scholarship_costs[[#This Row],[Allowance type]]="15-31 days",0,0)))</f>
        <v/>
      </c>
      <c r="K15"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5"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5"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5" s="74" t="str">
        <f>IF(Scholarship_costs[[#This Row],[Type]]="","",
(IF(Scholarship_costs[[#This Row],[Type]]="Short term (Belgium)",200,0)))</f>
        <v/>
      </c>
      <c r="P15"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5"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5" s="74" t="str">
        <f>IF(Scholarship_costs[[#This Row],[Type]]="","",
(IF(Scholarship_costs[[#This Row],[Type]]="Research (Belgium)",((Scholarship_costs[[#This Row],[Number of months]]*31)+Scholarship_costs[[#This Row],[Number of days]])*(310/31),0)))</f>
        <v/>
      </c>
      <c r="U15" s="74" t="str">
        <f>IF(Scholarship_costs[[#This Row],[Type]]="","",(IF(Scholarship_costs[[#This Row],[Number of scholars]]="","",(ROUND((SUM(Scholarship_costs[[#This Row],[Allowance (total)]:[Supervision and research fee]])),2)))))</f>
        <v/>
      </c>
      <c r="V15" s="74" t="str">
        <f>IF(Scholarship_costs[[#This Row],[Activity year]]="","",
(IF(Scholarship_costs[[#This Row],[Number of scholars]]="","",
(IF(Scholarship_costs[[#This Row],[Activity year]]=1,(ROUND(Scholarship_costs[[#This Row],[Number of scholars]]*Scholarship_costs[[#This Row],[Estimated cost per scholar]],2)),0)))))</f>
        <v/>
      </c>
      <c r="W15" s="74" t="str">
        <f>IF(Scholarship_costs[[#This Row],[Activity year]]="","",
(IF(Scholarship_costs[[#This Row],[Number of scholars]]="","",
(IF(Scholarship_costs[[#This Row],[Activity year]]=2,(ROUND(Scholarship_costs[[#This Row],[Number of scholars]]*Scholarship_costs[[#This Row],[Estimated cost per scholar]],2)),0)))))</f>
        <v/>
      </c>
      <c r="X15" s="74" t="str">
        <f>IF(Scholarship_costs[[#This Row],[Activity year]]="","",
(IF(Scholarship_costs[[#This Row],[Number of scholars]]="","",
(IF(Scholarship_costs[[#This Row],[Activity year]]=3,(ROUND(Scholarship_costs[[#This Row],[Number of scholars]]*Scholarship_costs[[#This Row],[Estimated cost per scholar]],2)),0)))))</f>
        <v/>
      </c>
      <c r="Y15" s="74" t="str">
        <f>IF(Scholarship_costs[[#This Row],[Activity year]]="","",
(IF(Scholarship_costs[[#This Row],[Number of scholars]]="","",
(IF(Scholarship_costs[[#This Row],[Activity year]]=4,(ROUND(Scholarship_costs[[#This Row],[Number of scholars]]*Scholarship_costs[[#This Row],[Estimated cost per scholar]],2)),0)))))</f>
        <v/>
      </c>
      <c r="Z15" s="74" t="str">
        <f>IF(Scholarship_costs[[#This Row],[Activity year]]="","",
(IF(Scholarship_costs[[#This Row],[Number of scholars]]="","",
(IF(Scholarship_costs[[#This Row],[Activity year]]=5,(ROUND(Scholarship_costs[[#This Row],[Number of scholars]]*Scholarship_costs[[#This Row],[Estimated cost per scholar]],2)),0)))))</f>
        <v/>
      </c>
    </row>
    <row r="16" spans="1:26">
      <c r="A16" s="74" t="str">
        <f>IF(Scholarship_costs[[#This Row],[Budget subcategory]]="","","D. Scholarship costs")</f>
        <v/>
      </c>
      <c r="B16"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6" s="74"/>
      <c r="G16" s="73"/>
      <c r="H16" s="73"/>
      <c r="I16" s="73" t="str">
        <f>IF(Scholarship_costs[[#This Row],[Type]]="","",
(IF(Scholarship_costs[[#This Row],[Allowance type]]="15-31 days",1,
(IF(Scholarship_costs[[#This Row],[Allowance type]]="7-14 days",0,
(IF(Scholarship_costs[[#This Row],[Allowance type]]="S&gt;31 days-6 months",0,0)))))))</f>
        <v/>
      </c>
      <c r="J16" s="73" t="str">
        <f>IF(Scholarship_costs[[#This Row],[Type]]="","",
(IF(Scholarship_costs[[#This Row],[Allowance type]]="15-31 days",0,0)))</f>
        <v/>
      </c>
      <c r="K16"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6"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6"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6" s="74" t="str">
        <f>IF(Scholarship_costs[[#This Row],[Type]]="","",
(IF(Scholarship_costs[[#This Row],[Type]]="Short term (Belgium)",200,0)))</f>
        <v/>
      </c>
      <c r="P16"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6"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6" s="74" t="str">
        <f>IF(Scholarship_costs[[#This Row],[Type]]="","",
(IF(Scholarship_costs[[#This Row],[Type]]="Research (Belgium)",((Scholarship_costs[[#This Row],[Number of months]]*31)+Scholarship_costs[[#This Row],[Number of days]])*(310/31),0)))</f>
        <v/>
      </c>
      <c r="U16" s="74" t="str">
        <f>IF(Scholarship_costs[[#This Row],[Type]]="","",(IF(Scholarship_costs[[#This Row],[Number of scholars]]="","",(ROUND((SUM(Scholarship_costs[[#This Row],[Allowance (total)]:[Supervision and research fee]])),2)))))</f>
        <v/>
      </c>
      <c r="V16" s="74" t="str">
        <f>IF(Scholarship_costs[[#This Row],[Activity year]]="","",
(IF(Scholarship_costs[[#This Row],[Number of scholars]]="","",
(IF(Scholarship_costs[[#This Row],[Activity year]]=1,(ROUND(Scholarship_costs[[#This Row],[Number of scholars]]*Scholarship_costs[[#This Row],[Estimated cost per scholar]],2)),0)))))</f>
        <v/>
      </c>
      <c r="W16" s="74" t="str">
        <f>IF(Scholarship_costs[[#This Row],[Activity year]]="","",
(IF(Scholarship_costs[[#This Row],[Number of scholars]]="","",
(IF(Scholarship_costs[[#This Row],[Activity year]]=2,(ROUND(Scholarship_costs[[#This Row],[Number of scholars]]*Scholarship_costs[[#This Row],[Estimated cost per scholar]],2)),0)))))</f>
        <v/>
      </c>
      <c r="X16" s="74" t="str">
        <f>IF(Scholarship_costs[[#This Row],[Activity year]]="","",
(IF(Scholarship_costs[[#This Row],[Number of scholars]]="","",
(IF(Scholarship_costs[[#This Row],[Activity year]]=3,(ROUND(Scholarship_costs[[#This Row],[Number of scholars]]*Scholarship_costs[[#This Row],[Estimated cost per scholar]],2)),0)))))</f>
        <v/>
      </c>
      <c r="Y16" s="74" t="str">
        <f>IF(Scholarship_costs[[#This Row],[Activity year]]="","",
(IF(Scholarship_costs[[#This Row],[Number of scholars]]="","",
(IF(Scholarship_costs[[#This Row],[Activity year]]=4,(ROUND(Scholarship_costs[[#This Row],[Number of scholars]]*Scholarship_costs[[#This Row],[Estimated cost per scholar]],2)),0)))))</f>
        <v/>
      </c>
      <c r="Z16" s="74" t="str">
        <f>IF(Scholarship_costs[[#This Row],[Activity year]]="","",
(IF(Scholarship_costs[[#This Row],[Number of scholars]]="","",
(IF(Scholarship_costs[[#This Row],[Activity year]]=5,(ROUND(Scholarship_costs[[#This Row],[Number of scholars]]*Scholarship_costs[[#This Row],[Estimated cost per scholar]],2)),0)))))</f>
        <v/>
      </c>
    </row>
    <row r="17" spans="1:26">
      <c r="A17" s="74" t="str">
        <f>IF(Scholarship_costs[[#This Row],[Budget subcategory]]="","","D. Scholarship costs")</f>
        <v/>
      </c>
      <c r="B17"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7" s="74"/>
      <c r="G17" s="73"/>
      <c r="H17" s="73"/>
      <c r="I17" s="73" t="str">
        <f>IF(Scholarship_costs[[#This Row],[Type]]="","",
(IF(Scholarship_costs[[#This Row],[Allowance type]]="15-31 days",1,
(IF(Scholarship_costs[[#This Row],[Allowance type]]="7-14 days",0,
(IF(Scholarship_costs[[#This Row],[Allowance type]]="S&gt;31 days-6 months",0,0)))))))</f>
        <v/>
      </c>
      <c r="J17" s="73" t="str">
        <f>IF(Scholarship_costs[[#This Row],[Type]]="","",
(IF(Scholarship_costs[[#This Row],[Allowance type]]="15-31 days",0,0)))</f>
        <v/>
      </c>
      <c r="K17"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7"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7"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7" s="74" t="str">
        <f>IF(Scholarship_costs[[#This Row],[Type]]="","",
(IF(Scholarship_costs[[#This Row],[Type]]="Short term (Belgium)",200,0)))</f>
        <v/>
      </c>
      <c r="P17"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7"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7" s="74" t="str">
        <f>IF(Scholarship_costs[[#This Row],[Type]]="","",
(IF(Scholarship_costs[[#This Row],[Type]]="Research (Belgium)",((Scholarship_costs[[#This Row],[Number of months]]*31)+Scholarship_costs[[#This Row],[Number of days]])*(310/31),0)))</f>
        <v/>
      </c>
      <c r="U17" s="74" t="str">
        <f>IF(Scholarship_costs[[#This Row],[Type]]="","",(IF(Scholarship_costs[[#This Row],[Number of scholars]]="","",(ROUND((SUM(Scholarship_costs[[#This Row],[Allowance (total)]:[Supervision and research fee]])),2)))))</f>
        <v/>
      </c>
      <c r="V17" s="74" t="str">
        <f>IF(Scholarship_costs[[#This Row],[Activity year]]="","",
(IF(Scholarship_costs[[#This Row],[Number of scholars]]="","",
(IF(Scholarship_costs[[#This Row],[Activity year]]=1,(ROUND(Scholarship_costs[[#This Row],[Number of scholars]]*Scholarship_costs[[#This Row],[Estimated cost per scholar]],2)),0)))))</f>
        <v/>
      </c>
      <c r="W17" s="74" t="str">
        <f>IF(Scholarship_costs[[#This Row],[Activity year]]="","",
(IF(Scholarship_costs[[#This Row],[Number of scholars]]="","",
(IF(Scholarship_costs[[#This Row],[Activity year]]=2,(ROUND(Scholarship_costs[[#This Row],[Number of scholars]]*Scholarship_costs[[#This Row],[Estimated cost per scholar]],2)),0)))))</f>
        <v/>
      </c>
      <c r="X17" s="74" t="str">
        <f>IF(Scholarship_costs[[#This Row],[Activity year]]="","",
(IF(Scholarship_costs[[#This Row],[Number of scholars]]="","",
(IF(Scholarship_costs[[#This Row],[Activity year]]=3,(ROUND(Scholarship_costs[[#This Row],[Number of scholars]]*Scholarship_costs[[#This Row],[Estimated cost per scholar]],2)),0)))))</f>
        <v/>
      </c>
      <c r="Y17" s="74" t="str">
        <f>IF(Scholarship_costs[[#This Row],[Activity year]]="","",
(IF(Scholarship_costs[[#This Row],[Number of scholars]]="","",
(IF(Scholarship_costs[[#This Row],[Activity year]]=4,(ROUND(Scholarship_costs[[#This Row],[Number of scholars]]*Scholarship_costs[[#This Row],[Estimated cost per scholar]],2)),0)))))</f>
        <v/>
      </c>
      <c r="Z17" s="74" t="str">
        <f>IF(Scholarship_costs[[#This Row],[Activity year]]="","",
(IF(Scholarship_costs[[#This Row],[Number of scholars]]="","",
(IF(Scholarship_costs[[#This Row],[Activity year]]=5,(ROUND(Scholarship_costs[[#This Row],[Number of scholars]]*Scholarship_costs[[#This Row],[Estimated cost per scholar]],2)),0)))))</f>
        <v/>
      </c>
    </row>
    <row r="18" spans="1:26">
      <c r="A18" s="74" t="str">
        <f>IF(Scholarship_costs[[#This Row],[Budget subcategory]]="","","D. Scholarship costs")</f>
        <v/>
      </c>
      <c r="B18"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8" s="74"/>
      <c r="G18" s="73"/>
      <c r="H18" s="73"/>
      <c r="I18" s="73" t="str">
        <f>IF(Scholarship_costs[[#This Row],[Type]]="","",
(IF(Scholarship_costs[[#This Row],[Allowance type]]="15-31 days",1,
(IF(Scholarship_costs[[#This Row],[Allowance type]]="7-14 days",0,
(IF(Scholarship_costs[[#This Row],[Allowance type]]="S&gt;31 days-6 months",0,0)))))))</f>
        <v/>
      </c>
      <c r="J18" s="73" t="str">
        <f>IF(Scholarship_costs[[#This Row],[Type]]="","",
(IF(Scholarship_costs[[#This Row],[Allowance type]]="15-31 days",0,0)))</f>
        <v/>
      </c>
      <c r="K18"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8"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8"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8" s="74" t="str">
        <f>IF(Scholarship_costs[[#This Row],[Type]]="","",
(IF(Scholarship_costs[[#This Row],[Type]]="Short term (Belgium)",200,0)))</f>
        <v/>
      </c>
      <c r="P18"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8"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8" s="74" t="str">
        <f>IF(Scholarship_costs[[#This Row],[Type]]="","",
(IF(Scholarship_costs[[#This Row],[Type]]="Research (Belgium)",((Scholarship_costs[[#This Row],[Number of months]]*31)+Scholarship_costs[[#This Row],[Number of days]])*(310/31),0)))</f>
        <v/>
      </c>
      <c r="U18" s="74" t="str">
        <f>IF(Scholarship_costs[[#This Row],[Type]]="","",(IF(Scholarship_costs[[#This Row],[Number of scholars]]="","",(ROUND((SUM(Scholarship_costs[[#This Row],[Allowance (total)]:[Supervision and research fee]])),2)))))</f>
        <v/>
      </c>
      <c r="V18" s="74" t="str">
        <f>IF(Scholarship_costs[[#This Row],[Activity year]]="","",
(IF(Scholarship_costs[[#This Row],[Number of scholars]]="","",
(IF(Scholarship_costs[[#This Row],[Activity year]]=1,(ROUND(Scholarship_costs[[#This Row],[Number of scholars]]*Scholarship_costs[[#This Row],[Estimated cost per scholar]],2)),0)))))</f>
        <v/>
      </c>
      <c r="W18" s="74" t="str">
        <f>IF(Scholarship_costs[[#This Row],[Activity year]]="","",
(IF(Scholarship_costs[[#This Row],[Number of scholars]]="","",
(IF(Scholarship_costs[[#This Row],[Activity year]]=2,(ROUND(Scholarship_costs[[#This Row],[Number of scholars]]*Scholarship_costs[[#This Row],[Estimated cost per scholar]],2)),0)))))</f>
        <v/>
      </c>
      <c r="X18" s="74" t="str">
        <f>IF(Scholarship_costs[[#This Row],[Activity year]]="","",
(IF(Scholarship_costs[[#This Row],[Number of scholars]]="","",
(IF(Scholarship_costs[[#This Row],[Activity year]]=3,(ROUND(Scholarship_costs[[#This Row],[Number of scholars]]*Scholarship_costs[[#This Row],[Estimated cost per scholar]],2)),0)))))</f>
        <v/>
      </c>
      <c r="Y18" s="74" t="str">
        <f>IF(Scholarship_costs[[#This Row],[Activity year]]="","",
(IF(Scholarship_costs[[#This Row],[Number of scholars]]="","",
(IF(Scholarship_costs[[#This Row],[Activity year]]=4,(ROUND(Scholarship_costs[[#This Row],[Number of scholars]]*Scholarship_costs[[#This Row],[Estimated cost per scholar]],2)),0)))))</f>
        <v/>
      </c>
      <c r="Z18" s="74" t="str">
        <f>IF(Scholarship_costs[[#This Row],[Activity year]]="","",
(IF(Scholarship_costs[[#This Row],[Number of scholars]]="","",
(IF(Scholarship_costs[[#This Row],[Activity year]]=5,(ROUND(Scholarship_costs[[#This Row],[Number of scholars]]*Scholarship_costs[[#This Row],[Estimated cost per scholar]],2)),0)))))</f>
        <v/>
      </c>
    </row>
    <row r="19" spans="1:26">
      <c r="A19" s="74" t="str">
        <f>IF(Scholarship_costs[[#This Row],[Budget subcategory]]="","","D. Scholarship costs")</f>
        <v/>
      </c>
      <c r="B19"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19" s="74"/>
      <c r="G19" s="73"/>
      <c r="H19" s="73"/>
      <c r="I19" s="73" t="str">
        <f>IF(Scholarship_costs[[#This Row],[Type]]="","",
(IF(Scholarship_costs[[#This Row],[Allowance type]]="15-31 days",1,
(IF(Scholarship_costs[[#This Row],[Allowance type]]="7-14 days",0,
(IF(Scholarship_costs[[#This Row],[Allowance type]]="S&gt;31 days-6 months",0,0)))))))</f>
        <v/>
      </c>
      <c r="J19" s="73" t="str">
        <f>IF(Scholarship_costs[[#This Row],[Type]]="","",
(IF(Scholarship_costs[[#This Row],[Allowance type]]="15-31 days",0,0)))</f>
        <v/>
      </c>
      <c r="K19"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19"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19"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19" s="74" t="str">
        <f>IF(Scholarship_costs[[#This Row],[Type]]="","",
(IF(Scholarship_costs[[#This Row],[Type]]="Short term (Belgium)",200,0)))</f>
        <v/>
      </c>
      <c r="P19"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19"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19" s="74" t="str">
        <f>IF(Scholarship_costs[[#This Row],[Type]]="","",
(IF(Scholarship_costs[[#This Row],[Type]]="Research (Belgium)",((Scholarship_costs[[#This Row],[Number of months]]*31)+Scholarship_costs[[#This Row],[Number of days]])*(310/31),0)))</f>
        <v/>
      </c>
      <c r="U19" s="74" t="str">
        <f>IF(Scholarship_costs[[#This Row],[Type]]="","",(IF(Scholarship_costs[[#This Row],[Number of scholars]]="","",(ROUND((SUM(Scholarship_costs[[#This Row],[Allowance (total)]:[Supervision and research fee]])),2)))))</f>
        <v/>
      </c>
      <c r="V19" s="74" t="str">
        <f>IF(Scholarship_costs[[#This Row],[Activity year]]="","",
(IF(Scholarship_costs[[#This Row],[Number of scholars]]="","",
(IF(Scholarship_costs[[#This Row],[Activity year]]=1,(ROUND(Scholarship_costs[[#This Row],[Number of scholars]]*Scholarship_costs[[#This Row],[Estimated cost per scholar]],2)),0)))))</f>
        <v/>
      </c>
      <c r="W19" s="74" t="str">
        <f>IF(Scholarship_costs[[#This Row],[Activity year]]="","",
(IF(Scholarship_costs[[#This Row],[Number of scholars]]="","",
(IF(Scholarship_costs[[#This Row],[Activity year]]=2,(ROUND(Scholarship_costs[[#This Row],[Number of scholars]]*Scholarship_costs[[#This Row],[Estimated cost per scholar]],2)),0)))))</f>
        <v/>
      </c>
      <c r="X19" s="74" t="str">
        <f>IF(Scholarship_costs[[#This Row],[Activity year]]="","",
(IF(Scholarship_costs[[#This Row],[Number of scholars]]="","",
(IF(Scholarship_costs[[#This Row],[Activity year]]=3,(ROUND(Scholarship_costs[[#This Row],[Number of scholars]]*Scholarship_costs[[#This Row],[Estimated cost per scholar]],2)),0)))))</f>
        <v/>
      </c>
      <c r="Y19" s="74" t="str">
        <f>IF(Scholarship_costs[[#This Row],[Activity year]]="","",
(IF(Scholarship_costs[[#This Row],[Number of scholars]]="","",
(IF(Scholarship_costs[[#This Row],[Activity year]]=4,(ROUND(Scholarship_costs[[#This Row],[Number of scholars]]*Scholarship_costs[[#This Row],[Estimated cost per scholar]],2)),0)))))</f>
        <v/>
      </c>
      <c r="Z19" s="74" t="str">
        <f>IF(Scholarship_costs[[#This Row],[Activity year]]="","",
(IF(Scholarship_costs[[#This Row],[Number of scholars]]="","",
(IF(Scholarship_costs[[#This Row],[Activity year]]=5,(ROUND(Scholarship_costs[[#This Row],[Number of scholars]]*Scholarship_costs[[#This Row],[Estimated cost per scholar]],2)),0)))))</f>
        <v/>
      </c>
    </row>
    <row r="20" spans="1:26">
      <c r="A20" s="74" t="str">
        <f>IF(Scholarship_costs[[#This Row],[Budget subcategory]]="","","D. Scholarship costs")</f>
        <v/>
      </c>
      <c r="B20"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0" s="74"/>
      <c r="G20" s="73"/>
      <c r="H20" s="73"/>
      <c r="I20" s="73" t="str">
        <f>IF(Scholarship_costs[[#This Row],[Type]]="","",
(IF(Scholarship_costs[[#This Row],[Allowance type]]="15-31 days",1,
(IF(Scholarship_costs[[#This Row],[Allowance type]]="7-14 days",0,
(IF(Scholarship_costs[[#This Row],[Allowance type]]="S&gt;31 days-6 months",0,0)))))))</f>
        <v/>
      </c>
      <c r="J20" s="73" t="str">
        <f>IF(Scholarship_costs[[#This Row],[Type]]="","",
(IF(Scholarship_costs[[#This Row],[Allowance type]]="15-31 days",0,0)))</f>
        <v/>
      </c>
      <c r="K20"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0"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0"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0" s="74" t="str">
        <f>IF(Scholarship_costs[[#This Row],[Type]]="","",
(IF(Scholarship_costs[[#This Row],[Type]]="Short term (Belgium)",200,0)))</f>
        <v/>
      </c>
      <c r="P20"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0"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0" s="74" t="str">
        <f>IF(Scholarship_costs[[#This Row],[Type]]="","",
(IF(Scholarship_costs[[#This Row],[Type]]="Research (Belgium)",((Scholarship_costs[[#This Row],[Number of months]]*31)+Scholarship_costs[[#This Row],[Number of days]])*(310/31),0)))</f>
        <v/>
      </c>
      <c r="U20" s="74" t="str">
        <f>IF(Scholarship_costs[[#This Row],[Type]]="","",(IF(Scholarship_costs[[#This Row],[Number of scholars]]="","",(ROUND((SUM(Scholarship_costs[[#This Row],[Allowance (total)]:[Supervision and research fee]])),2)))))</f>
        <v/>
      </c>
      <c r="V20" s="74" t="str">
        <f>IF(Scholarship_costs[[#This Row],[Activity year]]="","",
(IF(Scholarship_costs[[#This Row],[Number of scholars]]="","",
(IF(Scholarship_costs[[#This Row],[Activity year]]=1,(ROUND(Scholarship_costs[[#This Row],[Number of scholars]]*Scholarship_costs[[#This Row],[Estimated cost per scholar]],2)),0)))))</f>
        <v/>
      </c>
      <c r="W20" s="74" t="str">
        <f>IF(Scholarship_costs[[#This Row],[Activity year]]="","",
(IF(Scholarship_costs[[#This Row],[Number of scholars]]="","",
(IF(Scholarship_costs[[#This Row],[Activity year]]=2,(ROUND(Scholarship_costs[[#This Row],[Number of scholars]]*Scholarship_costs[[#This Row],[Estimated cost per scholar]],2)),0)))))</f>
        <v/>
      </c>
      <c r="X20" s="74" t="str">
        <f>IF(Scholarship_costs[[#This Row],[Activity year]]="","",
(IF(Scholarship_costs[[#This Row],[Number of scholars]]="","",
(IF(Scholarship_costs[[#This Row],[Activity year]]=3,(ROUND(Scholarship_costs[[#This Row],[Number of scholars]]*Scholarship_costs[[#This Row],[Estimated cost per scholar]],2)),0)))))</f>
        <v/>
      </c>
      <c r="Y20" s="74" t="str">
        <f>IF(Scholarship_costs[[#This Row],[Activity year]]="","",
(IF(Scholarship_costs[[#This Row],[Number of scholars]]="","",
(IF(Scholarship_costs[[#This Row],[Activity year]]=4,(ROUND(Scholarship_costs[[#This Row],[Number of scholars]]*Scholarship_costs[[#This Row],[Estimated cost per scholar]],2)),0)))))</f>
        <v/>
      </c>
      <c r="Z20" s="74" t="str">
        <f>IF(Scholarship_costs[[#This Row],[Activity year]]="","",
(IF(Scholarship_costs[[#This Row],[Number of scholars]]="","",
(IF(Scholarship_costs[[#This Row],[Activity year]]=5,(ROUND(Scholarship_costs[[#This Row],[Number of scholars]]*Scholarship_costs[[#This Row],[Estimated cost per scholar]],2)),0)))))</f>
        <v/>
      </c>
    </row>
    <row r="21" spans="1:26">
      <c r="A21" s="74" t="str">
        <f>IF(Scholarship_costs[[#This Row],[Budget subcategory]]="","","D. Scholarship costs")</f>
        <v/>
      </c>
      <c r="B21"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1" s="74"/>
      <c r="G21" s="73"/>
      <c r="H21" s="73"/>
      <c r="I21" s="73" t="str">
        <f>IF(Scholarship_costs[[#This Row],[Type]]="","",
(IF(Scholarship_costs[[#This Row],[Allowance type]]="15-31 days",1,
(IF(Scholarship_costs[[#This Row],[Allowance type]]="7-14 days",0,
(IF(Scholarship_costs[[#This Row],[Allowance type]]="S&gt;31 days-6 months",0,0)))))))</f>
        <v/>
      </c>
      <c r="J21" s="73" t="str">
        <f>IF(Scholarship_costs[[#This Row],[Type]]="","",
(IF(Scholarship_costs[[#This Row],[Allowance type]]="15-31 days",0,0)))</f>
        <v/>
      </c>
      <c r="K21"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1"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1"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1" s="74" t="str">
        <f>IF(Scholarship_costs[[#This Row],[Type]]="","",
(IF(Scholarship_costs[[#This Row],[Type]]="Short term (Belgium)",200,0)))</f>
        <v/>
      </c>
      <c r="P21"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1"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1" s="74" t="str">
        <f>IF(Scholarship_costs[[#This Row],[Type]]="","",
(IF(Scholarship_costs[[#This Row],[Type]]="Research (Belgium)",((Scholarship_costs[[#This Row],[Number of months]]*31)+Scholarship_costs[[#This Row],[Number of days]])*(310/31),0)))</f>
        <v/>
      </c>
      <c r="U21" s="74" t="str">
        <f>IF(Scholarship_costs[[#This Row],[Type]]="","",(IF(Scholarship_costs[[#This Row],[Number of scholars]]="","",(ROUND((SUM(Scholarship_costs[[#This Row],[Allowance (total)]:[Supervision and research fee]])),2)))))</f>
        <v/>
      </c>
      <c r="V21" s="74" t="str">
        <f>IF(Scholarship_costs[[#This Row],[Activity year]]="","",
(IF(Scholarship_costs[[#This Row],[Number of scholars]]="","",
(IF(Scholarship_costs[[#This Row],[Activity year]]=1,(ROUND(Scholarship_costs[[#This Row],[Number of scholars]]*Scholarship_costs[[#This Row],[Estimated cost per scholar]],2)),0)))))</f>
        <v/>
      </c>
      <c r="W21" s="74" t="str">
        <f>IF(Scholarship_costs[[#This Row],[Activity year]]="","",
(IF(Scholarship_costs[[#This Row],[Number of scholars]]="","",
(IF(Scholarship_costs[[#This Row],[Activity year]]=2,(ROUND(Scholarship_costs[[#This Row],[Number of scholars]]*Scholarship_costs[[#This Row],[Estimated cost per scholar]],2)),0)))))</f>
        <v/>
      </c>
      <c r="X21" s="74" t="str">
        <f>IF(Scholarship_costs[[#This Row],[Activity year]]="","",
(IF(Scholarship_costs[[#This Row],[Number of scholars]]="","",
(IF(Scholarship_costs[[#This Row],[Activity year]]=3,(ROUND(Scholarship_costs[[#This Row],[Number of scholars]]*Scholarship_costs[[#This Row],[Estimated cost per scholar]],2)),0)))))</f>
        <v/>
      </c>
      <c r="Y21" s="74" t="str">
        <f>IF(Scholarship_costs[[#This Row],[Activity year]]="","",
(IF(Scholarship_costs[[#This Row],[Number of scholars]]="","",
(IF(Scholarship_costs[[#This Row],[Activity year]]=4,(ROUND(Scholarship_costs[[#This Row],[Number of scholars]]*Scholarship_costs[[#This Row],[Estimated cost per scholar]],2)),0)))))</f>
        <v/>
      </c>
      <c r="Z21" s="74" t="str">
        <f>IF(Scholarship_costs[[#This Row],[Activity year]]="","",
(IF(Scholarship_costs[[#This Row],[Number of scholars]]="","",
(IF(Scholarship_costs[[#This Row],[Activity year]]=5,(ROUND(Scholarship_costs[[#This Row],[Number of scholars]]*Scholarship_costs[[#This Row],[Estimated cost per scholar]],2)),0)))))</f>
        <v/>
      </c>
    </row>
    <row r="22" spans="1:26">
      <c r="A22" s="74" t="str">
        <f>IF(Scholarship_costs[[#This Row],[Budget subcategory]]="","","D. Scholarship costs")</f>
        <v/>
      </c>
      <c r="B22"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2" s="74"/>
      <c r="G22" s="73"/>
      <c r="H22" s="73"/>
      <c r="I22" s="73" t="str">
        <f>IF(Scholarship_costs[[#This Row],[Type]]="","",
(IF(Scholarship_costs[[#This Row],[Allowance type]]="15-31 days",1,
(IF(Scholarship_costs[[#This Row],[Allowance type]]="7-14 days",0,
(IF(Scholarship_costs[[#This Row],[Allowance type]]="S&gt;31 days-6 months",0,0)))))))</f>
        <v/>
      </c>
      <c r="J22" s="73" t="str">
        <f>IF(Scholarship_costs[[#This Row],[Type]]="","",
(IF(Scholarship_costs[[#This Row],[Allowance type]]="15-31 days",0,0)))</f>
        <v/>
      </c>
      <c r="K22"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2"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2"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2" s="74" t="str">
        <f>IF(Scholarship_costs[[#This Row],[Type]]="","",
(IF(Scholarship_costs[[#This Row],[Type]]="Short term (Belgium)",200,0)))</f>
        <v/>
      </c>
      <c r="P22"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2"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2" s="74" t="str">
        <f>IF(Scholarship_costs[[#This Row],[Type]]="","",
(IF(Scholarship_costs[[#This Row],[Type]]="Research (Belgium)",((Scholarship_costs[[#This Row],[Number of months]]*31)+Scholarship_costs[[#This Row],[Number of days]])*(310/31),0)))</f>
        <v/>
      </c>
      <c r="U22" s="74" t="str">
        <f>IF(Scholarship_costs[[#This Row],[Type]]="","",(IF(Scholarship_costs[[#This Row],[Number of scholars]]="","",(ROUND((SUM(Scholarship_costs[[#This Row],[Allowance (total)]:[Supervision and research fee]])),2)))))</f>
        <v/>
      </c>
      <c r="V22" s="74" t="str">
        <f>IF(Scholarship_costs[[#This Row],[Activity year]]="","",
(IF(Scholarship_costs[[#This Row],[Number of scholars]]="","",
(IF(Scholarship_costs[[#This Row],[Activity year]]=1,(ROUND(Scholarship_costs[[#This Row],[Number of scholars]]*Scholarship_costs[[#This Row],[Estimated cost per scholar]],2)),0)))))</f>
        <v/>
      </c>
      <c r="W22" s="74" t="str">
        <f>IF(Scholarship_costs[[#This Row],[Activity year]]="","",
(IF(Scholarship_costs[[#This Row],[Number of scholars]]="","",
(IF(Scholarship_costs[[#This Row],[Activity year]]=2,(ROUND(Scholarship_costs[[#This Row],[Number of scholars]]*Scholarship_costs[[#This Row],[Estimated cost per scholar]],2)),0)))))</f>
        <v/>
      </c>
      <c r="X22" s="74" t="str">
        <f>IF(Scholarship_costs[[#This Row],[Activity year]]="","",
(IF(Scholarship_costs[[#This Row],[Number of scholars]]="","",
(IF(Scholarship_costs[[#This Row],[Activity year]]=3,(ROUND(Scholarship_costs[[#This Row],[Number of scholars]]*Scholarship_costs[[#This Row],[Estimated cost per scholar]],2)),0)))))</f>
        <v/>
      </c>
      <c r="Y22" s="74" t="str">
        <f>IF(Scholarship_costs[[#This Row],[Activity year]]="","",
(IF(Scholarship_costs[[#This Row],[Number of scholars]]="","",
(IF(Scholarship_costs[[#This Row],[Activity year]]=4,(ROUND(Scholarship_costs[[#This Row],[Number of scholars]]*Scholarship_costs[[#This Row],[Estimated cost per scholar]],2)),0)))))</f>
        <v/>
      </c>
      <c r="Z22" s="74" t="str">
        <f>IF(Scholarship_costs[[#This Row],[Activity year]]="","",
(IF(Scholarship_costs[[#This Row],[Number of scholars]]="","",
(IF(Scholarship_costs[[#This Row],[Activity year]]=5,(ROUND(Scholarship_costs[[#This Row],[Number of scholars]]*Scholarship_costs[[#This Row],[Estimated cost per scholar]],2)),0)))))</f>
        <v/>
      </c>
    </row>
    <row r="23" spans="1:26">
      <c r="A23" s="74" t="str">
        <f>IF(Scholarship_costs[[#This Row],[Budget subcategory]]="","","D. Scholarship costs")</f>
        <v/>
      </c>
      <c r="B23"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3" s="74"/>
      <c r="G23" s="73"/>
      <c r="H23" s="73"/>
      <c r="I23" s="73" t="str">
        <f>IF(Scholarship_costs[[#This Row],[Type]]="","",
(IF(Scholarship_costs[[#This Row],[Allowance type]]="15-31 days",1,
(IF(Scholarship_costs[[#This Row],[Allowance type]]="7-14 days",0,
(IF(Scholarship_costs[[#This Row],[Allowance type]]="S&gt;31 days-6 months",0,0)))))))</f>
        <v/>
      </c>
      <c r="J23" s="73" t="str">
        <f>IF(Scholarship_costs[[#This Row],[Type]]="","",
(IF(Scholarship_costs[[#This Row],[Allowance type]]="15-31 days",0,0)))</f>
        <v/>
      </c>
      <c r="K23"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3"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3"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3" s="74" t="str">
        <f>IF(Scholarship_costs[[#This Row],[Type]]="","",
(IF(Scholarship_costs[[#This Row],[Type]]="Short term (Belgium)",200,0)))</f>
        <v/>
      </c>
      <c r="P23"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3"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3" s="74" t="str">
        <f>IF(Scholarship_costs[[#This Row],[Type]]="","",
(IF(Scholarship_costs[[#This Row],[Type]]="Research (Belgium)",((Scholarship_costs[[#This Row],[Number of months]]*31)+Scholarship_costs[[#This Row],[Number of days]])*(310/31),0)))</f>
        <v/>
      </c>
      <c r="U23" s="74" t="str">
        <f>IF(Scholarship_costs[[#This Row],[Type]]="","",(IF(Scholarship_costs[[#This Row],[Number of scholars]]="","",(ROUND((SUM(Scholarship_costs[[#This Row],[Allowance (total)]:[Supervision and research fee]])),2)))))</f>
        <v/>
      </c>
      <c r="V23" s="74" t="str">
        <f>IF(Scholarship_costs[[#This Row],[Activity year]]="","",
(IF(Scholarship_costs[[#This Row],[Number of scholars]]="","",
(IF(Scholarship_costs[[#This Row],[Activity year]]=1,(ROUND(Scholarship_costs[[#This Row],[Number of scholars]]*Scholarship_costs[[#This Row],[Estimated cost per scholar]],2)),0)))))</f>
        <v/>
      </c>
      <c r="W23" s="74" t="str">
        <f>IF(Scholarship_costs[[#This Row],[Activity year]]="","",
(IF(Scholarship_costs[[#This Row],[Number of scholars]]="","",
(IF(Scholarship_costs[[#This Row],[Activity year]]=2,(ROUND(Scholarship_costs[[#This Row],[Number of scholars]]*Scholarship_costs[[#This Row],[Estimated cost per scholar]],2)),0)))))</f>
        <v/>
      </c>
      <c r="X23" s="74" t="str">
        <f>IF(Scholarship_costs[[#This Row],[Activity year]]="","",
(IF(Scholarship_costs[[#This Row],[Number of scholars]]="","",
(IF(Scholarship_costs[[#This Row],[Activity year]]=3,(ROUND(Scholarship_costs[[#This Row],[Number of scholars]]*Scholarship_costs[[#This Row],[Estimated cost per scholar]],2)),0)))))</f>
        <v/>
      </c>
      <c r="Y23" s="74" t="str">
        <f>IF(Scholarship_costs[[#This Row],[Activity year]]="","",
(IF(Scholarship_costs[[#This Row],[Number of scholars]]="","",
(IF(Scholarship_costs[[#This Row],[Activity year]]=4,(ROUND(Scholarship_costs[[#This Row],[Number of scholars]]*Scholarship_costs[[#This Row],[Estimated cost per scholar]],2)),0)))))</f>
        <v/>
      </c>
      <c r="Z23" s="74" t="str">
        <f>IF(Scholarship_costs[[#This Row],[Activity year]]="","",
(IF(Scholarship_costs[[#This Row],[Number of scholars]]="","",
(IF(Scholarship_costs[[#This Row],[Activity year]]=5,(ROUND(Scholarship_costs[[#This Row],[Number of scholars]]*Scholarship_costs[[#This Row],[Estimated cost per scholar]],2)),0)))))</f>
        <v/>
      </c>
    </row>
    <row r="24" spans="1:26">
      <c r="A24" s="74" t="str">
        <f>IF(Scholarship_costs[[#This Row],[Budget subcategory]]="","","D. Scholarship costs")</f>
        <v/>
      </c>
      <c r="B24"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4" s="74"/>
      <c r="G24" s="73"/>
      <c r="H24" s="73"/>
      <c r="I24" s="73" t="str">
        <f>IF(Scholarship_costs[[#This Row],[Type]]="","",
(IF(Scholarship_costs[[#This Row],[Allowance type]]="15-31 days",1,
(IF(Scholarship_costs[[#This Row],[Allowance type]]="7-14 days",0,
(IF(Scholarship_costs[[#This Row],[Allowance type]]="S&gt;31 days-6 months",0,0)))))))</f>
        <v/>
      </c>
      <c r="J24" s="73" t="str">
        <f>IF(Scholarship_costs[[#This Row],[Type]]="","",
(IF(Scholarship_costs[[#This Row],[Allowance type]]="15-31 days",0,0)))</f>
        <v/>
      </c>
      <c r="K24"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4"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4"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4" s="74" t="str">
        <f>IF(Scholarship_costs[[#This Row],[Type]]="","",
(IF(Scholarship_costs[[#This Row],[Type]]="Short term (Belgium)",200,0)))</f>
        <v/>
      </c>
      <c r="P24"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4"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4" s="74" t="str">
        <f>IF(Scholarship_costs[[#This Row],[Type]]="","",
(IF(Scholarship_costs[[#This Row],[Type]]="Research (Belgium)",((Scholarship_costs[[#This Row],[Number of months]]*31)+Scholarship_costs[[#This Row],[Number of days]])*(310/31),0)))</f>
        <v/>
      </c>
      <c r="U24" s="74" t="str">
        <f>IF(Scholarship_costs[[#This Row],[Type]]="","",(IF(Scholarship_costs[[#This Row],[Number of scholars]]="","",(ROUND((SUM(Scholarship_costs[[#This Row],[Allowance (total)]:[Supervision and research fee]])),2)))))</f>
        <v/>
      </c>
      <c r="V24" s="74" t="str">
        <f>IF(Scholarship_costs[[#This Row],[Activity year]]="","",
(IF(Scholarship_costs[[#This Row],[Number of scholars]]="","",
(IF(Scholarship_costs[[#This Row],[Activity year]]=1,(ROUND(Scholarship_costs[[#This Row],[Number of scholars]]*Scholarship_costs[[#This Row],[Estimated cost per scholar]],2)),0)))))</f>
        <v/>
      </c>
      <c r="W24" s="74" t="str">
        <f>IF(Scholarship_costs[[#This Row],[Activity year]]="","",
(IF(Scholarship_costs[[#This Row],[Number of scholars]]="","",
(IF(Scholarship_costs[[#This Row],[Activity year]]=2,(ROUND(Scholarship_costs[[#This Row],[Number of scholars]]*Scholarship_costs[[#This Row],[Estimated cost per scholar]],2)),0)))))</f>
        <v/>
      </c>
      <c r="X24" s="74" t="str">
        <f>IF(Scholarship_costs[[#This Row],[Activity year]]="","",
(IF(Scholarship_costs[[#This Row],[Number of scholars]]="","",
(IF(Scholarship_costs[[#This Row],[Activity year]]=3,(ROUND(Scholarship_costs[[#This Row],[Number of scholars]]*Scholarship_costs[[#This Row],[Estimated cost per scholar]],2)),0)))))</f>
        <v/>
      </c>
      <c r="Y24" s="74" t="str">
        <f>IF(Scholarship_costs[[#This Row],[Activity year]]="","",
(IF(Scholarship_costs[[#This Row],[Number of scholars]]="","",
(IF(Scholarship_costs[[#This Row],[Activity year]]=4,(ROUND(Scholarship_costs[[#This Row],[Number of scholars]]*Scholarship_costs[[#This Row],[Estimated cost per scholar]],2)),0)))))</f>
        <v/>
      </c>
      <c r="Z24" s="74" t="str">
        <f>IF(Scholarship_costs[[#This Row],[Activity year]]="","",
(IF(Scholarship_costs[[#This Row],[Number of scholars]]="","",
(IF(Scholarship_costs[[#This Row],[Activity year]]=5,(ROUND(Scholarship_costs[[#This Row],[Number of scholars]]*Scholarship_costs[[#This Row],[Estimated cost per scholar]],2)),0)))))</f>
        <v/>
      </c>
    </row>
    <row r="25" spans="1:26">
      <c r="A25" s="74" t="str">
        <f>IF(Scholarship_costs[[#This Row],[Budget subcategory]]="","","D. Scholarship costs")</f>
        <v/>
      </c>
      <c r="B25"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5" s="74"/>
      <c r="G25" s="73"/>
      <c r="H25" s="73"/>
      <c r="I25" s="73" t="str">
        <f>IF(Scholarship_costs[[#This Row],[Type]]="","",
(IF(Scholarship_costs[[#This Row],[Allowance type]]="15-31 days",1,
(IF(Scholarship_costs[[#This Row],[Allowance type]]="7-14 days",0,
(IF(Scholarship_costs[[#This Row],[Allowance type]]="S&gt;31 days-6 months",0,0)))))))</f>
        <v/>
      </c>
      <c r="J25" s="73" t="str">
        <f>IF(Scholarship_costs[[#This Row],[Type]]="","",
(IF(Scholarship_costs[[#This Row],[Allowance type]]="15-31 days",0,0)))</f>
        <v/>
      </c>
      <c r="K25"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5"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5"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5" s="74" t="str">
        <f>IF(Scholarship_costs[[#This Row],[Type]]="","",
(IF(Scholarship_costs[[#This Row],[Type]]="Short term (Belgium)",200,0)))</f>
        <v/>
      </c>
      <c r="P25"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5"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5" s="74" t="str">
        <f>IF(Scholarship_costs[[#This Row],[Type]]="","",
(IF(Scholarship_costs[[#This Row],[Type]]="Research (Belgium)",((Scholarship_costs[[#This Row],[Number of months]]*31)+Scholarship_costs[[#This Row],[Number of days]])*(310/31),0)))</f>
        <v/>
      </c>
      <c r="U25" s="74" t="str">
        <f>IF(Scholarship_costs[[#This Row],[Type]]="","",(IF(Scholarship_costs[[#This Row],[Number of scholars]]="","",(ROUND((SUM(Scholarship_costs[[#This Row],[Allowance (total)]:[Supervision and research fee]])),2)))))</f>
        <v/>
      </c>
      <c r="V25" s="74" t="str">
        <f>IF(Scholarship_costs[[#This Row],[Activity year]]="","",
(IF(Scholarship_costs[[#This Row],[Number of scholars]]="","",
(IF(Scholarship_costs[[#This Row],[Activity year]]=1,(ROUND(Scholarship_costs[[#This Row],[Number of scholars]]*Scholarship_costs[[#This Row],[Estimated cost per scholar]],2)),0)))))</f>
        <v/>
      </c>
      <c r="W25" s="74" t="str">
        <f>IF(Scholarship_costs[[#This Row],[Activity year]]="","",
(IF(Scholarship_costs[[#This Row],[Number of scholars]]="","",
(IF(Scholarship_costs[[#This Row],[Activity year]]=2,(ROUND(Scholarship_costs[[#This Row],[Number of scholars]]*Scholarship_costs[[#This Row],[Estimated cost per scholar]],2)),0)))))</f>
        <v/>
      </c>
      <c r="X25" s="74" t="str">
        <f>IF(Scholarship_costs[[#This Row],[Activity year]]="","",
(IF(Scholarship_costs[[#This Row],[Number of scholars]]="","",
(IF(Scholarship_costs[[#This Row],[Activity year]]=3,(ROUND(Scholarship_costs[[#This Row],[Number of scholars]]*Scholarship_costs[[#This Row],[Estimated cost per scholar]],2)),0)))))</f>
        <v/>
      </c>
      <c r="Y25" s="74" t="str">
        <f>IF(Scholarship_costs[[#This Row],[Activity year]]="","",
(IF(Scholarship_costs[[#This Row],[Number of scholars]]="","",
(IF(Scholarship_costs[[#This Row],[Activity year]]=4,(ROUND(Scholarship_costs[[#This Row],[Number of scholars]]*Scholarship_costs[[#This Row],[Estimated cost per scholar]],2)),0)))))</f>
        <v/>
      </c>
      <c r="Z25" s="74" t="str">
        <f>IF(Scholarship_costs[[#This Row],[Activity year]]="","",
(IF(Scholarship_costs[[#This Row],[Number of scholars]]="","",
(IF(Scholarship_costs[[#This Row],[Activity year]]=5,(ROUND(Scholarship_costs[[#This Row],[Number of scholars]]*Scholarship_costs[[#This Row],[Estimated cost per scholar]],2)),0)))))</f>
        <v/>
      </c>
    </row>
    <row r="26" spans="1:26">
      <c r="A26" s="74" t="str">
        <f>IF(Scholarship_costs[[#This Row],[Budget subcategory]]="","","D. Scholarship costs")</f>
        <v/>
      </c>
      <c r="B26"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6" s="74"/>
      <c r="G26" s="73"/>
      <c r="H26" s="73"/>
      <c r="I26" s="73" t="str">
        <f>IF(Scholarship_costs[[#This Row],[Type]]="","",
(IF(Scholarship_costs[[#This Row],[Allowance type]]="15-31 days",1,
(IF(Scholarship_costs[[#This Row],[Allowance type]]="7-14 days",0,
(IF(Scholarship_costs[[#This Row],[Allowance type]]="S&gt;31 days-6 months",0,0)))))))</f>
        <v/>
      </c>
      <c r="J26" s="73" t="str">
        <f>IF(Scholarship_costs[[#This Row],[Type]]="","",
(IF(Scholarship_costs[[#This Row],[Allowance type]]="15-31 days",0,0)))</f>
        <v/>
      </c>
      <c r="K26"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6"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6"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6" s="74" t="str">
        <f>IF(Scholarship_costs[[#This Row],[Type]]="","",
(IF(Scholarship_costs[[#This Row],[Type]]="Short term (Belgium)",200,0)))</f>
        <v/>
      </c>
      <c r="P26"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6"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6" s="74" t="str">
        <f>IF(Scholarship_costs[[#This Row],[Type]]="","",
(IF(Scholarship_costs[[#This Row],[Type]]="Research (Belgium)",((Scholarship_costs[[#This Row],[Number of months]]*31)+Scholarship_costs[[#This Row],[Number of days]])*(310/31),0)))</f>
        <v/>
      </c>
      <c r="U26" s="74" t="str">
        <f>IF(Scholarship_costs[[#This Row],[Type]]="","",(IF(Scholarship_costs[[#This Row],[Number of scholars]]="","",(ROUND((SUM(Scholarship_costs[[#This Row],[Allowance (total)]:[Supervision and research fee]])),2)))))</f>
        <v/>
      </c>
      <c r="V26" s="74" t="str">
        <f>IF(Scholarship_costs[[#This Row],[Activity year]]="","",
(IF(Scholarship_costs[[#This Row],[Number of scholars]]="","",
(IF(Scholarship_costs[[#This Row],[Activity year]]=1,(ROUND(Scholarship_costs[[#This Row],[Number of scholars]]*Scholarship_costs[[#This Row],[Estimated cost per scholar]],2)),0)))))</f>
        <v/>
      </c>
      <c r="W26" s="74" t="str">
        <f>IF(Scholarship_costs[[#This Row],[Activity year]]="","",
(IF(Scholarship_costs[[#This Row],[Number of scholars]]="","",
(IF(Scholarship_costs[[#This Row],[Activity year]]=2,(ROUND(Scholarship_costs[[#This Row],[Number of scholars]]*Scholarship_costs[[#This Row],[Estimated cost per scholar]],2)),0)))))</f>
        <v/>
      </c>
      <c r="X26" s="74" t="str">
        <f>IF(Scholarship_costs[[#This Row],[Activity year]]="","",
(IF(Scholarship_costs[[#This Row],[Number of scholars]]="","",
(IF(Scholarship_costs[[#This Row],[Activity year]]=3,(ROUND(Scholarship_costs[[#This Row],[Number of scholars]]*Scholarship_costs[[#This Row],[Estimated cost per scholar]],2)),0)))))</f>
        <v/>
      </c>
      <c r="Y26" s="74" t="str">
        <f>IF(Scholarship_costs[[#This Row],[Activity year]]="","",
(IF(Scholarship_costs[[#This Row],[Number of scholars]]="","",
(IF(Scholarship_costs[[#This Row],[Activity year]]=4,(ROUND(Scholarship_costs[[#This Row],[Number of scholars]]*Scholarship_costs[[#This Row],[Estimated cost per scholar]],2)),0)))))</f>
        <v/>
      </c>
      <c r="Z26" s="74" t="str">
        <f>IF(Scholarship_costs[[#This Row],[Activity year]]="","",
(IF(Scholarship_costs[[#This Row],[Number of scholars]]="","",
(IF(Scholarship_costs[[#This Row],[Activity year]]=5,(ROUND(Scholarship_costs[[#This Row],[Number of scholars]]*Scholarship_costs[[#This Row],[Estimated cost per scholar]],2)),0)))))</f>
        <v/>
      </c>
    </row>
    <row r="27" spans="1:26">
      <c r="A27" s="74" t="str">
        <f>IF(Scholarship_costs[[#This Row],[Budget subcategory]]="","","D. Scholarship costs")</f>
        <v/>
      </c>
      <c r="B27"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7" s="74"/>
      <c r="G27" s="73"/>
      <c r="H27" s="73"/>
      <c r="I27" s="73" t="str">
        <f>IF(Scholarship_costs[[#This Row],[Type]]="","",
(IF(Scholarship_costs[[#This Row],[Allowance type]]="15-31 days",1,
(IF(Scholarship_costs[[#This Row],[Allowance type]]="7-14 days",0,
(IF(Scholarship_costs[[#This Row],[Allowance type]]="S&gt;31 days-6 months",0,0)))))))</f>
        <v/>
      </c>
      <c r="J27" s="73" t="str">
        <f>IF(Scholarship_costs[[#This Row],[Type]]="","",
(IF(Scholarship_costs[[#This Row],[Allowance type]]="15-31 days",0,0)))</f>
        <v/>
      </c>
      <c r="K27"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7"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7"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7" s="74" t="str">
        <f>IF(Scholarship_costs[[#This Row],[Type]]="","",
(IF(Scholarship_costs[[#This Row],[Type]]="Short term (Belgium)",200,0)))</f>
        <v/>
      </c>
      <c r="P27"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7"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7" s="74" t="str">
        <f>IF(Scholarship_costs[[#This Row],[Type]]="","",
(IF(Scholarship_costs[[#This Row],[Type]]="Research (Belgium)",((Scholarship_costs[[#This Row],[Number of months]]*31)+Scholarship_costs[[#This Row],[Number of days]])*(310/31),0)))</f>
        <v/>
      </c>
      <c r="U27" s="74" t="str">
        <f>IF(Scholarship_costs[[#This Row],[Type]]="","",(IF(Scholarship_costs[[#This Row],[Number of scholars]]="","",(ROUND((SUM(Scholarship_costs[[#This Row],[Allowance (total)]:[Supervision and research fee]])),2)))))</f>
        <v/>
      </c>
      <c r="V27" s="74" t="str">
        <f>IF(Scholarship_costs[[#This Row],[Activity year]]="","",
(IF(Scholarship_costs[[#This Row],[Number of scholars]]="","",
(IF(Scholarship_costs[[#This Row],[Activity year]]=1,(ROUND(Scholarship_costs[[#This Row],[Number of scholars]]*Scholarship_costs[[#This Row],[Estimated cost per scholar]],2)),0)))))</f>
        <v/>
      </c>
      <c r="W27" s="74" t="str">
        <f>IF(Scholarship_costs[[#This Row],[Activity year]]="","",
(IF(Scholarship_costs[[#This Row],[Number of scholars]]="","",
(IF(Scholarship_costs[[#This Row],[Activity year]]=2,(ROUND(Scholarship_costs[[#This Row],[Number of scholars]]*Scholarship_costs[[#This Row],[Estimated cost per scholar]],2)),0)))))</f>
        <v/>
      </c>
      <c r="X27" s="74" t="str">
        <f>IF(Scholarship_costs[[#This Row],[Activity year]]="","",
(IF(Scholarship_costs[[#This Row],[Number of scholars]]="","",
(IF(Scholarship_costs[[#This Row],[Activity year]]=3,(ROUND(Scholarship_costs[[#This Row],[Number of scholars]]*Scholarship_costs[[#This Row],[Estimated cost per scholar]],2)),0)))))</f>
        <v/>
      </c>
      <c r="Y27" s="74" t="str">
        <f>IF(Scholarship_costs[[#This Row],[Activity year]]="","",
(IF(Scholarship_costs[[#This Row],[Number of scholars]]="","",
(IF(Scholarship_costs[[#This Row],[Activity year]]=4,(ROUND(Scholarship_costs[[#This Row],[Number of scholars]]*Scholarship_costs[[#This Row],[Estimated cost per scholar]],2)),0)))))</f>
        <v/>
      </c>
      <c r="Z27" s="74" t="str">
        <f>IF(Scholarship_costs[[#This Row],[Activity year]]="","",
(IF(Scholarship_costs[[#This Row],[Number of scholars]]="","",
(IF(Scholarship_costs[[#This Row],[Activity year]]=5,(ROUND(Scholarship_costs[[#This Row],[Number of scholars]]*Scholarship_costs[[#This Row],[Estimated cost per scholar]],2)),0)))))</f>
        <v/>
      </c>
    </row>
    <row r="28" spans="1:26">
      <c r="A28" s="74" t="str">
        <f>IF(Scholarship_costs[[#This Row],[Budget subcategory]]="","","D. Scholarship costs")</f>
        <v/>
      </c>
      <c r="B28"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8" s="74"/>
      <c r="G28" s="73"/>
      <c r="H28" s="73"/>
      <c r="I28" s="73" t="str">
        <f>IF(Scholarship_costs[[#This Row],[Type]]="","",
(IF(Scholarship_costs[[#This Row],[Allowance type]]="15-31 days",1,
(IF(Scholarship_costs[[#This Row],[Allowance type]]="7-14 days",0,
(IF(Scholarship_costs[[#This Row],[Allowance type]]="S&gt;31 days-6 months",0,0)))))))</f>
        <v/>
      </c>
      <c r="J28" s="73" t="str">
        <f>IF(Scholarship_costs[[#This Row],[Type]]="","",
(IF(Scholarship_costs[[#This Row],[Allowance type]]="15-31 days",0,0)))</f>
        <v/>
      </c>
      <c r="K28"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8"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8"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8" s="74" t="str">
        <f>IF(Scholarship_costs[[#This Row],[Type]]="","",
(IF(Scholarship_costs[[#This Row],[Type]]="Short term (Belgium)",200,0)))</f>
        <v/>
      </c>
      <c r="P28"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8"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8" s="74" t="str">
        <f>IF(Scholarship_costs[[#This Row],[Type]]="","",
(IF(Scholarship_costs[[#This Row],[Type]]="Research (Belgium)",((Scholarship_costs[[#This Row],[Number of months]]*31)+Scholarship_costs[[#This Row],[Number of days]])*(310/31),0)))</f>
        <v/>
      </c>
      <c r="U28" s="74" t="str">
        <f>IF(Scholarship_costs[[#This Row],[Type]]="","",(IF(Scholarship_costs[[#This Row],[Number of scholars]]="","",(ROUND((SUM(Scholarship_costs[[#This Row],[Allowance (total)]:[Supervision and research fee]])),2)))))</f>
        <v/>
      </c>
      <c r="V28" s="74" t="str">
        <f>IF(Scholarship_costs[[#This Row],[Activity year]]="","",
(IF(Scholarship_costs[[#This Row],[Number of scholars]]="","",
(IF(Scholarship_costs[[#This Row],[Activity year]]=1,(ROUND(Scholarship_costs[[#This Row],[Number of scholars]]*Scholarship_costs[[#This Row],[Estimated cost per scholar]],2)),0)))))</f>
        <v/>
      </c>
      <c r="W28" s="74" t="str">
        <f>IF(Scholarship_costs[[#This Row],[Activity year]]="","",
(IF(Scholarship_costs[[#This Row],[Number of scholars]]="","",
(IF(Scholarship_costs[[#This Row],[Activity year]]=2,(ROUND(Scholarship_costs[[#This Row],[Number of scholars]]*Scholarship_costs[[#This Row],[Estimated cost per scholar]],2)),0)))))</f>
        <v/>
      </c>
      <c r="X28" s="74" t="str">
        <f>IF(Scholarship_costs[[#This Row],[Activity year]]="","",
(IF(Scholarship_costs[[#This Row],[Number of scholars]]="","",
(IF(Scholarship_costs[[#This Row],[Activity year]]=3,(ROUND(Scholarship_costs[[#This Row],[Number of scholars]]*Scholarship_costs[[#This Row],[Estimated cost per scholar]],2)),0)))))</f>
        <v/>
      </c>
      <c r="Y28" s="74" t="str">
        <f>IF(Scholarship_costs[[#This Row],[Activity year]]="","",
(IF(Scholarship_costs[[#This Row],[Number of scholars]]="","",
(IF(Scholarship_costs[[#This Row],[Activity year]]=4,(ROUND(Scholarship_costs[[#This Row],[Number of scholars]]*Scholarship_costs[[#This Row],[Estimated cost per scholar]],2)),0)))))</f>
        <v/>
      </c>
      <c r="Z28" s="74" t="str">
        <f>IF(Scholarship_costs[[#This Row],[Activity year]]="","",
(IF(Scholarship_costs[[#This Row],[Number of scholars]]="","",
(IF(Scholarship_costs[[#This Row],[Activity year]]=5,(ROUND(Scholarship_costs[[#This Row],[Number of scholars]]*Scholarship_costs[[#This Row],[Estimated cost per scholar]],2)),0)))))</f>
        <v/>
      </c>
    </row>
    <row r="29" spans="1:26">
      <c r="A29" s="74" t="str">
        <f>IF(Scholarship_costs[[#This Row],[Budget subcategory]]="","","D. Scholarship costs")</f>
        <v/>
      </c>
      <c r="B29"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29" s="74"/>
      <c r="G29" s="73"/>
      <c r="H29" s="73"/>
      <c r="I29" s="73" t="str">
        <f>IF(Scholarship_costs[[#This Row],[Type]]="","",
(IF(Scholarship_costs[[#This Row],[Allowance type]]="15-31 days",1,
(IF(Scholarship_costs[[#This Row],[Allowance type]]="7-14 days",0,
(IF(Scholarship_costs[[#This Row],[Allowance type]]="S&gt;31 days-6 months",0,0)))))))</f>
        <v/>
      </c>
      <c r="J29" s="73" t="str">
        <f>IF(Scholarship_costs[[#This Row],[Type]]="","",
(IF(Scholarship_costs[[#This Row],[Allowance type]]="15-31 days",0,0)))</f>
        <v/>
      </c>
      <c r="K29"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29"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29"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29" s="74" t="str">
        <f>IF(Scholarship_costs[[#This Row],[Type]]="","",
(IF(Scholarship_costs[[#This Row],[Type]]="Short term (Belgium)",200,0)))</f>
        <v/>
      </c>
      <c r="P29"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29"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29" s="74" t="str">
        <f>IF(Scholarship_costs[[#This Row],[Type]]="","",
(IF(Scholarship_costs[[#This Row],[Type]]="Research (Belgium)",((Scholarship_costs[[#This Row],[Number of months]]*31)+Scholarship_costs[[#This Row],[Number of days]])*(310/31),0)))</f>
        <v/>
      </c>
      <c r="U29" s="74" t="str">
        <f>IF(Scholarship_costs[[#This Row],[Type]]="","",(IF(Scholarship_costs[[#This Row],[Number of scholars]]="","",(ROUND((SUM(Scholarship_costs[[#This Row],[Allowance (total)]:[Supervision and research fee]])),2)))))</f>
        <v/>
      </c>
      <c r="V29" s="74" t="str">
        <f>IF(Scholarship_costs[[#This Row],[Activity year]]="","",
(IF(Scholarship_costs[[#This Row],[Number of scholars]]="","",
(IF(Scholarship_costs[[#This Row],[Activity year]]=1,(ROUND(Scholarship_costs[[#This Row],[Number of scholars]]*Scholarship_costs[[#This Row],[Estimated cost per scholar]],2)),0)))))</f>
        <v/>
      </c>
      <c r="W29" s="74" t="str">
        <f>IF(Scholarship_costs[[#This Row],[Activity year]]="","",
(IF(Scholarship_costs[[#This Row],[Number of scholars]]="","",
(IF(Scholarship_costs[[#This Row],[Activity year]]=2,(ROUND(Scholarship_costs[[#This Row],[Number of scholars]]*Scholarship_costs[[#This Row],[Estimated cost per scholar]],2)),0)))))</f>
        <v/>
      </c>
      <c r="X29" s="74" t="str">
        <f>IF(Scholarship_costs[[#This Row],[Activity year]]="","",
(IF(Scholarship_costs[[#This Row],[Number of scholars]]="","",
(IF(Scholarship_costs[[#This Row],[Activity year]]=3,(ROUND(Scholarship_costs[[#This Row],[Number of scholars]]*Scholarship_costs[[#This Row],[Estimated cost per scholar]],2)),0)))))</f>
        <v/>
      </c>
      <c r="Y29" s="74" t="str">
        <f>IF(Scholarship_costs[[#This Row],[Activity year]]="","",
(IF(Scholarship_costs[[#This Row],[Number of scholars]]="","",
(IF(Scholarship_costs[[#This Row],[Activity year]]=4,(ROUND(Scholarship_costs[[#This Row],[Number of scholars]]*Scholarship_costs[[#This Row],[Estimated cost per scholar]],2)),0)))))</f>
        <v/>
      </c>
      <c r="Z29" s="74" t="str">
        <f>IF(Scholarship_costs[[#This Row],[Activity year]]="","",
(IF(Scholarship_costs[[#This Row],[Number of scholars]]="","",
(IF(Scholarship_costs[[#This Row],[Activity year]]=5,(ROUND(Scholarship_costs[[#This Row],[Number of scholars]]*Scholarship_costs[[#This Row],[Estimated cost per scholar]],2)),0)))))</f>
        <v/>
      </c>
    </row>
    <row r="30" spans="1:26">
      <c r="A30" s="74" t="str">
        <f>IF(Scholarship_costs[[#This Row],[Budget subcategory]]="","","D. Scholarship costs")</f>
        <v/>
      </c>
      <c r="B30"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0" s="74"/>
      <c r="G30" s="73"/>
      <c r="H30" s="73"/>
      <c r="I30" s="73" t="str">
        <f>IF(Scholarship_costs[[#This Row],[Type]]="","",
(IF(Scholarship_costs[[#This Row],[Allowance type]]="15-31 days",1,
(IF(Scholarship_costs[[#This Row],[Allowance type]]="7-14 days",0,
(IF(Scholarship_costs[[#This Row],[Allowance type]]="S&gt;31 days-6 months",0,0)))))))</f>
        <v/>
      </c>
      <c r="J30" s="73" t="str">
        <f>IF(Scholarship_costs[[#This Row],[Type]]="","",
(IF(Scholarship_costs[[#This Row],[Allowance type]]="15-31 days",0,0)))</f>
        <v/>
      </c>
      <c r="K30"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0"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0"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0" s="74" t="str">
        <f>IF(Scholarship_costs[[#This Row],[Type]]="","",
(IF(Scholarship_costs[[#This Row],[Type]]="Short term (Belgium)",200,0)))</f>
        <v/>
      </c>
      <c r="P30"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0"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0" s="74" t="str">
        <f>IF(Scholarship_costs[[#This Row],[Type]]="","",
(IF(Scholarship_costs[[#This Row],[Type]]="Research (Belgium)",((Scholarship_costs[[#This Row],[Number of months]]*31)+Scholarship_costs[[#This Row],[Number of days]])*(310/31),0)))</f>
        <v/>
      </c>
      <c r="U30" s="74" t="str">
        <f>IF(Scholarship_costs[[#This Row],[Type]]="","",(IF(Scholarship_costs[[#This Row],[Number of scholars]]="","",(ROUND((SUM(Scholarship_costs[[#This Row],[Allowance (total)]:[Supervision and research fee]])),2)))))</f>
        <v/>
      </c>
      <c r="V30" s="74" t="str">
        <f>IF(Scholarship_costs[[#This Row],[Activity year]]="","",
(IF(Scholarship_costs[[#This Row],[Number of scholars]]="","",
(IF(Scholarship_costs[[#This Row],[Activity year]]=1,(ROUND(Scholarship_costs[[#This Row],[Number of scholars]]*Scholarship_costs[[#This Row],[Estimated cost per scholar]],2)),0)))))</f>
        <v/>
      </c>
      <c r="W30" s="74" t="str">
        <f>IF(Scholarship_costs[[#This Row],[Activity year]]="","",
(IF(Scholarship_costs[[#This Row],[Number of scholars]]="","",
(IF(Scholarship_costs[[#This Row],[Activity year]]=2,(ROUND(Scholarship_costs[[#This Row],[Number of scholars]]*Scholarship_costs[[#This Row],[Estimated cost per scholar]],2)),0)))))</f>
        <v/>
      </c>
      <c r="X30" s="74" t="str">
        <f>IF(Scholarship_costs[[#This Row],[Activity year]]="","",
(IF(Scholarship_costs[[#This Row],[Number of scholars]]="","",
(IF(Scholarship_costs[[#This Row],[Activity year]]=3,(ROUND(Scholarship_costs[[#This Row],[Number of scholars]]*Scholarship_costs[[#This Row],[Estimated cost per scholar]],2)),0)))))</f>
        <v/>
      </c>
      <c r="Y30" s="74" t="str">
        <f>IF(Scholarship_costs[[#This Row],[Activity year]]="","",
(IF(Scholarship_costs[[#This Row],[Number of scholars]]="","",
(IF(Scholarship_costs[[#This Row],[Activity year]]=4,(ROUND(Scholarship_costs[[#This Row],[Number of scholars]]*Scholarship_costs[[#This Row],[Estimated cost per scholar]],2)),0)))))</f>
        <v/>
      </c>
      <c r="Z30" s="74" t="str">
        <f>IF(Scholarship_costs[[#This Row],[Activity year]]="","",
(IF(Scholarship_costs[[#This Row],[Number of scholars]]="","",
(IF(Scholarship_costs[[#This Row],[Activity year]]=5,(ROUND(Scholarship_costs[[#This Row],[Number of scholars]]*Scholarship_costs[[#This Row],[Estimated cost per scholar]],2)),0)))))</f>
        <v/>
      </c>
    </row>
    <row r="31" spans="1:26">
      <c r="A31" s="74" t="str">
        <f>IF(Scholarship_costs[[#This Row],[Budget subcategory]]="","","D. Scholarship costs")</f>
        <v/>
      </c>
      <c r="B31"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1" s="74"/>
      <c r="G31" s="73"/>
      <c r="H31" s="73"/>
      <c r="I31" s="73" t="str">
        <f>IF(Scholarship_costs[[#This Row],[Type]]="","",
(IF(Scholarship_costs[[#This Row],[Allowance type]]="15-31 days",1,
(IF(Scholarship_costs[[#This Row],[Allowance type]]="7-14 days",0,
(IF(Scholarship_costs[[#This Row],[Allowance type]]="S&gt;31 days-6 months",0,0)))))))</f>
        <v/>
      </c>
      <c r="J31" s="73" t="str">
        <f>IF(Scholarship_costs[[#This Row],[Type]]="","",
(IF(Scholarship_costs[[#This Row],[Allowance type]]="15-31 days",0,0)))</f>
        <v/>
      </c>
      <c r="K31"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1"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1"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1" s="74" t="str">
        <f>IF(Scholarship_costs[[#This Row],[Type]]="","",
(IF(Scholarship_costs[[#This Row],[Type]]="Short term (Belgium)",200,0)))</f>
        <v/>
      </c>
      <c r="P31"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1"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1" s="74" t="str">
        <f>IF(Scholarship_costs[[#This Row],[Type]]="","",
(IF(Scholarship_costs[[#This Row],[Type]]="Research (Belgium)",((Scholarship_costs[[#This Row],[Number of months]]*31)+Scholarship_costs[[#This Row],[Number of days]])*(310/31),0)))</f>
        <v/>
      </c>
      <c r="U31" s="74" t="str">
        <f>IF(Scholarship_costs[[#This Row],[Type]]="","",(IF(Scholarship_costs[[#This Row],[Number of scholars]]="","",(ROUND((SUM(Scholarship_costs[[#This Row],[Allowance (total)]:[Supervision and research fee]])),2)))))</f>
        <v/>
      </c>
      <c r="V31" s="74" t="str">
        <f>IF(Scholarship_costs[[#This Row],[Activity year]]="","",
(IF(Scholarship_costs[[#This Row],[Number of scholars]]="","",
(IF(Scholarship_costs[[#This Row],[Activity year]]=1,(ROUND(Scholarship_costs[[#This Row],[Number of scholars]]*Scholarship_costs[[#This Row],[Estimated cost per scholar]],2)),0)))))</f>
        <v/>
      </c>
      <c r="W31" s="74" t="str">
        <f>IF(Scholarship_costs[[#This Row],[Activity year]]="","",
(IF(Scholarship_costs[[#This Row],[Number of scholars]]="","",
(IF(Scholarship_costs[[#This Row],[Activity year]]=2,(ROUND(Scholarship_costs[[#This Row],[Number of scholars]]*Scholarship_costs[[#This Row],[Estimated cost per scholar]],2)),0)))))</f>
        <v/>
      </c>
      <c r="X31" s="74" t="str">
        <f>IF(Scholarship_costs[[#This Row],[Activity year]]="","",
(IF(Scholarship_costs[[#This Row],[Number of scholars]]="","",
(IF(Scholarship_costs[[#This Row],[Activity year]]=3,(ROUND(Scholarship_costs[[#This Row],[Number of scholars]]*Scholarship_costs[[#This Row],[Estimated cost per scholar]],2)),0)))))</f>
        <v/>
      </c>
      <c r="Y31" s="74" t="str">
        <f>IF(Scholarship_costs[[#This Row],[Activity year]]="","",
(IF(Scholarship_costs[[#This Row],[Number of scholars]]="","",
(IF(Scholarship_costs[[#This Row],[Activity year]]=4,(ROUND(Scholarship_costs[[#This Row],[Number of scholars]]*Scholarship_costs[[#This Row],[Estimated cost per scholar]],2)),0)))))</f>
        <v/>
      </c>
      <c r="Z31" s="74" t="str">
        <f>IF(Scholarship_costs[[#This Row],[Activity year]]="","",
(IF(Scholarship_costs[[#This Row],[Number of scholars]]="","",
(IF(Scholarship_costs[[#This Row],[Activity year]]=5,(ROUND(Scholarship_costs[[#This Row],[Number of scholars]]*Scholarship_costs[[#This Row],[Estimated cost per scholar]],2)),0)))))</f>
        <v/>
      </c>
    </row>
    <row r="32" spans="1:26">
      <c r="A32" s="74" t="str">
        <f>IF(Scholarship_costs[[#This Row],[Budget subcategory]]="","","D. Scholarship costs")</f>
        <v/>
      </c>
      <c r="B32" s="73"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2" s="74"/>
      <c r="G32" s="73"/>
      <c r="H32" s="73"/>
      <c r="I32" s="73" t="str">
        <f>IF(Scholarship_costs[[#This Row],[Type]]="","",
(IF(Scholarship_costs[[#This Row],[Allowance type]]="15-31 days",1,
(IF(Scholarship_costs[[#This Row],[Allowance type]]="7-14 days",0,
(IF(Scholarship_costs[[#This Row],[Allowance type]]="S&gt;31 days-6 months",0,0)))))))</f>
        <v/>
      </c>
      <c r="J32" s="73" t="str">
        <f>IF(Scholarship_costs[[#This Row],[Type]]="","",
(IF(Scholarship_costs[[#This Row],[Allowance type]]="15-31 days",0,0)))</f>
        <v/>
      </c>
      <c r="K32"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2"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2"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2" s="74" t="str">
        <f>IF(Scholarship_costs[[#This Row],[Type]]="","",
(IF(Scholarship_costs[[#This Row],[Type]]="Short term (Belgium)",200,0)))</f>
        <v/>
      </c>
      <c r="P32"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2"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2" s="74" t="str">
        <f>IF(Scholarship_costs[[#This Row],[Type]]="","",
(IF(Scholarship_costs[[#This Row],[Type]]="Research (Belgium)",((Scholarship_costs[[#This Row],[Number of months]]*31)+Scholarship_costs[[#This Row],[Number of days]])*(310/31),0)))</f>
        <v/>
      </c>
      <c r="U32" s="74" t="str">
        <f>IF(Scholarship_costs[[#This Row],[Type]]="","",(IF(Scholarship_costs[[#This Row],[Number of scholars]]="","",(ROUND((SUM(Scholarship_costs[[#This Row],[Allowance (total)]:[Supervision and research fee]])),2)))))</f>
        <v/>
      </c>
      <c r="V32" s="74" t="str">
        <f>IF(Scholarship_costs[[#This Row],[Activity year]]="","",
(IF(Scholarship_costs[[#This Row],[Number of scholars]]="","",
(IF(Scholarship_costs[[#This Row],[Activity year]]=1,(ROUND(Scholarship_costs[[#This Row],[Number of scholars]]*Scholarship_costs[[#This Row],[Estimated cost per scholar]],2)),0)))))</f>
        <v/>
      </c>
      <c r="W32" s="74" t="str">
        <f>IF(Scholarship_costs[[#This Row],[Activity year]]="","",
(IF(Scholarship_costs[[#This Row],[Number of scholars]]="","",
(IF(Scholarship_costs[[#This Row],[Activity year]]=2,(ROUND(Scholarship_costs[[#This Row],[Number of scholars]]*Scholarship_costs[[#This Row],[Estimated cost per scholar]],2)),0)))))</f>
        <v/>
      </c>
      <c r="X32" s="74" t="str">
        <f>IF(Scholarship_costs[[#This Row],[Activity year]]="","",
(IF(Scholarship_costs[[#This Row],[Number of scholars]]="","",
(IF(Scholarship_costs[[#This Row],[Activity year]]=3,(ROUND(Scholarship_costs[[#This Row],[Number of scholars]]*Scholarship_costs[[#This Row],[Estimated cost per scholar]],2)),0)))))</f>
        <v/>
      </c>
      <c r="Y32" s="74" t="str">
        <f>IF(Scholarship_costs[[#This Row],[Activity year]]="","",
(IF(Scholarship_costs[[#This Row],[Number of scholars]]="","",
(IF(Scholarship_costs[[#This Row],[Activity year]]=4,(ROUND(Scholarship_costs[[#This Row],[Number of scholars]]*Scholarship_costs[[#This Row],[Estimated cost per scholar]],2)),0)))))</f>
        <v/>
      </c>
      <c r="Z32" s="74" t="str">
        <f>IF(Scholarship_costs[[#This Row],[Activity year]]="","",
(IF(Scholarship_costs[[#This Row],[Number of scholars]]="","",
(IF(Scholarship_costs[[#This Row],[Activity year]]=5,(ROUND(Scholarship_costs[[#This Row],[Number of scholars]]*Scholarship_costs[[#This Row],[Estimated cost per scholar]],2)),0)))))</f>
        <v/>
      </c>
    </row>
    <row r="33" spans="1:26">
      <c r="A33" s="74" t="str">
        <f>IF(Scholarship_costs[[#This Row],[Budget subcategory]]="","","D. Scholarship costs")</f>
        <v/>
      </c>
      <c r="B33"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3" s="74"/>
      <c r="G33" s="73"/>
      <c r="H33" s="73"/>
      <c r="I33" s="73" t="str">
        <f>IF(Scholarship_costs[[#This Row],[Type]]="","",
(IF(Scholarship_costs[[#This Row],[Allowance type]]="15-31 days",1,
(IF(Scholarship_costs[[#This Row],[Allowance type]]="7-14 days",0,
(IF(Scholarship_costs[[#This Row],[Allowance type]]="S&gt;31 days-6 months",0,0)))))))</f>
        <v/>
      </c>
      <c r="J33" s="73" t="str">
        <f>IF(Scholarship_costs[[#This Row],[Type]]="","",
(IF(Scholarship_costs[[#This Row],[Allowance type]]="15-31 days",0,0)))</f>
        <v/>
      </c>
      <c r="K33"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3"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3"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3" s="74" t="str">
        <f>IF(Scholarship_costs[[#This Row],[Type]]="","",
(IF(Scholarship_costs[[#This Row],[Type]]="Short term (Belgium)",200,0)))</f>
        <v/>
      </c>
      <c r="P33"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3"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3" s="74" t="str">
        <f>IF(Scholarship_costs[[#This Row],[Type]]="","",
(IF(Scholarship_costs[[#This Row],[Type]]="Research (Belgium)",((Scholarship_costs[[#This Row],[Number of months]]*31)+Scholarship_costs[[#This Row],[Number of days]])*(310/31),0)))</f>
        <v/>
      </c>
      <c r="U33" s="74" t="str">
        <f>IF(Scholarship_costs[[#This Row],[Type]]="","",(IF(Scholarship_costs[[#This Row],[Number of scholars]]="","",(ROUND((SUM(Scholarship_costs[[#This Row],[Allowance (total)]:[Supervision and research fee]])),2)))))</f>
        <v/>
      </c>
      <c r="V33" s="74" t="str">
        <f>IF(Scholarship_costs[[#This Row],[Activity year]]="","",
(IF(Scholarship_costs[[#This Row],[Number of scholars]]="","",
(IF(Scholarship_costs[[#This Row],[Activity year]]=1,(ROUND(Scholarship_costs[[#This Row],[Number of scholars]]*Scholarship_costs[[#This Row],[Estimated cost per scholar]],2)),0)))))</f>
        <v/>
      </c>
      <c r="W33" s="74" t="str">
        <f>IF(Scholarship_costs[[#This Row],[Activity year]]="","",
(IF(Scholarship_costs[[#This Row],[Number of scholars]]="","",
(IF(Scholarship_costs[[#This Row],[Activity year]]=2,(ROUND(Scholarship_costs[[#This Row],[Number of scholars]]*Scholarship_costs[[#This Row],[Estimated cost per scholar]],2)),0)))))</f>
        <v/>
      </c>
      <c r="X33" s="74" t="str">
        <f>IF(Scholarship_costs[[#This Row],[Activity year]]="","",
(IF(Scholarship_costs[[#This Row],[Number of scholars]]="","",
(IF(Scholarship_costs[[#This Row],[Activity year]]=3,(ROUND(Scholarship_costs[[#This Row],[Number of scholars]]*Scholarship_costs[[#This Row],[Estimated cost per scholar]],2)),0)))))</f>
        <v/>
      </c>
      <c r="Y33" s="74" t="str">
        <f>IF(Scholarship_costs[[#This Row],[Activity year]]="","",
(IF(Scholarship_costs[[#This Row],[Number of scholars]]="","",
(IF(Scholarship_costs[[#This Row],[Activity year]]=4,(ROUND(Scholarship_costs[[#This Row],[Number of scholars]]*Scholarship_costs[[#This Row],[Estimated cost per scholar]],2)),0)))))</f>
        <v/>
      </c>
      <c r="Z33" s="74" t="str">
        <f>IF(Scholarship_costs[[#This Row],[Activity year]]="","",
(IF(Scholarship_costs[[#This Row],[Number of scholars]]="","",
(IF(Scholarship_costs[[#This Row],[Activity year]]=5,(ROUND(Scholarship_costs[[#This Row],[Number of scholars]]*Scholarship_costs[[#This Row],[Estimated cost per scholar]],2)),0)))))</f>
        <v/>
      </c>
    </row>
    <row r="34" spans="1:26">
      <c r="A34" s="74" t="str">
        <f>IF(Scholarship_costs[[#This Row],[Budget subcategory]]="","","D. Scholarship costs")</f>
        <v/>
      </c>
      <c r="B34"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4" s="74"/>
      <c r="G34" s="73"/>
      <c r="H34" s="73"/>
      <c r="I34" s="73" t="str">
        <f>IF(Scholarship_costs[[#This Row],[Type]]="","",
(IF(Scholarship_costs[[#This Row],[Allowance type]]="15-31 days",1,
(IF(Scholarship_costs[[#This Row],[Allowance type]]="7-14 days",0,
(IF(Scholarship_costs[[#This Row],[Allowance type]]="S&gt;31 days-6 months",0,0)))))))</f>
        <v/>
      </c>
      <c r="J34" s="73" t="str">
        <f>IF(Scholarship_costs[[#This Row],[Type]]="","",
(IF(Scholarship_costs[[#This Row],[Allowance type]]="15-31 days",0,0)))</f>
        <v/>
      </c>
      <c r="K34"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4"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4"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4" s="74" t="str">
        <f>IF(Scholarship_costs[[#This Row],[Type]]="","",
(IF(Scholarship_costs[[#This Row],[Type]]="Short term (Belgium)",200,0)))</f>
        <v/>
      </c>
      <c r="P34"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4"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4" s="74" t="str">
        <f>IF(Scholarship_costs[[#This Row],[Type]]="","",
(IF(Scholarship_costs[[#This Row],[Type]]="Research (Belgium)",((Scholarship_costs[[#This Row],[Number of months]]*31)+Scholarship_costs[[#This Row],[Number of days]])*(310/31),0)))</f>
        <v/>
      </c>
      <c r="U34" s="74" t="str">
        <f>IF(Scholarship_costs[[#This Row],[Type]]="","",(IF(Scholarship_costs[[#This Row],[Number of scholars]]="","",(ROUND((SUM(Scholarship_costs[[#This Row],[Allowance (total)]:[Supervision and research fee]])),2)))))</f>
        <v/>
      </c>
      <c r="V34" s="74" t="str">
        <f>IF(Scholarship_costs[[#This Row],[Activity year]]="","",
(IF(Scholarship_costs[[#This Row],[Number of scholars]]="","",
(IF(Scholarship_costs[[#This Row],[Activity year]]=1,(ROUND(Scholarship_costs[[#This Row],[Number of scholars]]*Scholarship_costs[[#This Row],[Estimated cost per scholar]],2)),0)))))</f>
        <v/>
      </c>
      <c r="W34" s="74" t="str">
        <f>IF(Scholarship_costs[[#This Row],[Activity year]]="","",
(IF(Scholarship_costs[[#This Row],[Number of scholars]]="","",
(IF(Scholarship_costs[[#This Row],[Activity year]]=2,(ROUND(Scholarship_costs[[#This Row],[Number of scholars]]*Scholarship_costs[[#This Row],[Estimated cost per scholar]],2)),0)))))</f>
        <v/>
      </c>
      <c r="X34" s="74" t="str">
        <f>IF(Scholarship_costs[[#This Row],[Activity year]]="","",
(IF(Scholarship_costs[[#This Row],[Number of scholars]]="","",
(IF(Scholarship_costs[[#This Row],[Activity year]]=3,(ROUND(Scholarship_costs[[#This Row],[Number of scholars]]*Scholarship_costs[[#This Row],[Estimated cost per scholar]],2)),0)))))</f>
        <v/>
      </c>
      <c r="Y34" s="74" t="str">
        <f>IF(Scholarship_costs[[#This Row],[Activity year]]="","",
(IF(Scholarship_costs[[#This Row],[Number of scholars]]="","",
(IF(Scholarship_costs[[#This Row],[Activity year]]=4,(ROUND(Scholarship_costs[[#This Row],[Number of scholars]]*Scholarship_costs[[#This Row],[Estimated cost per scholar]],2)),0)))))</f>
        <v/>
      </c>
      <c r="Z34" s="74" t="str">
        <f>IF(Scholarship_costs[[#This Row],[Activity year]]="","",
(IF(Scholarship_costs[[#This Row],[Number of scholars]]="","",
(IF(Scholarship_costs[[#This Row],[Activity year]]=5,(ROUND(Scholarship_costs[[#This Row],[Number of scholars]]*Scholarship_costs[[#This Row],[Estimated cost per scholar]],2)),0)))))</f>
        <v/>
      </c>
    </row>
    <row r="35" spans="1:26">
      <c r="A35" s="74" t="str">
        <f>IF(Scholarship_costs[[#This Row],[Budget subcategory]]="","","D. Scholarship costs")</f>
        <v/>
      </c>
      <c r="B35"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5" s="74"/>
      <c r="G35" s="73"/>
      <c r="H35" s="73"/>
      <c r="I35" s="73" t="str">
        <f>IF(Scholarship_costs[[#This Row],[Type]]="","",
(IF(Scholarship_costs[[#This Row],[Allowance type]]="15-31 days",1,
(IF(Scholarship_costs[[#This Row],[Allowance type]]="7-14 days",0,
(IF(Scholarship_costs[[#This Row],[Allowance type]]="S&gt;31 days-6 months",0,0)))))))</f>
        <v/>
      </c>
      <c r="J35" s="73" t="str">
        <f>IF(Scholarship_costs[[#This Row],[Type]]="","",
(IF(Scholarship_costs[[#This Row],[Allowance type]]="15-31 days",0,0)))</f>
        <v/>
      </c>
      <c r="K35"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5"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5"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5" s="74" t="str">
        <f>IF(Scholarship_costs[[#This Row],[Type]]="","",
(IF(Scholarship_costs[[#This Row],[Type]]="Short term (Belgium)",200,0)))</f>
        <v/>
      </c>
      <c r="P35"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5"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5" s="74" t="str">
        <f>IF(Scholarship_costs[[#This Row],[Type]]="","",
(IF(Scholarship_costs[[#This Row],[Type]]="Research (Belgium)",((Scholarship_costs[[#This Row],[Number of months]]*31)+Scholarship_costs[[#This Row],[Number of days]])*(310/31),0)))</f>
        <v/>
      </c>
      <c r="U35" s="74" t="str">
        <f>IF(Scholarship_costs[[#This Row],[Type]]="","",(IF(Scholarship_costs[[#This Row],[Number of scholars]]="","",(ROUND((SUM(Scholarship_costs[[#This Row],[Allowance (total)]:[Supervision and research fee]])),2)))))</f>
        <v/>
      </c>
      <c r="V35" s="74" t="str">
        <f>IF(Scholarship_costs[[#This Row],[Activity year]]="","",
(IF(Scholarship_costs[[#This Row],[Number of scholars]]="","",
(IF(Scholarship_costs[[#This Row],[Activity year]]=1,(ROUND(Scholarship_costs[[#This Row],[Number of scholars]]*Scholarship_costs[[#This Row],[Estimated cost per scholar]],2)),0)))))</f>
        <v/>
      </c>
      <c r="W35" s="74" t="str">
        <f>IF(Scholarship_costs[[#This Row],[Activity year]]="","",
(IF(Scholarship_costs[[#This Row],[Number of scholars]]="","",
(IF(Scholarship_costs[[#This Row],[Activity year]]=2,(ROUND(Scholarship_costs[[#This Row],[Number of scholars]]*Scholarship_costs[[#This Row],[Estimated cost per scholar]],2)),0)))))</f>
        <v/>
      </c>
      <c r="X35" s="74" t="str">
        <f>IF(Scholarship_costs[[#This Row],[Activity year]]="","",
(IF(Scholarship_costs[[#This Row],[Number of scholars]]="","",
(IF(Scholarship_costs[[#This Row],[Activity year]]=3,(ROUND(Scholarship_costs[[#This Row],[Number of scholars]]*Scholarship_costs[[#This Row],[Estimated cost per scholar]],2)),0)))))</f>
        <v/>
      </c>
      <c r="Y35" s="74" t="str">
        <f>IF(Scholarship_costs[[#This Row],[Activity year]]="","",
(IF(Scholarship_costs[[#This Row],[Number of scholars]]="","",
(IF(Scholarship_costs[[#This Row],[Activity year]]=4,(ROUND(Scholarship_costs[[#This Row],[Number of scholars]]*Scholarship_costs[[#This Row],[Estimated cost per scholar]],2)),0)))))</f>
        <v/>
      </c>
      <c r="Z35" s="74" t="str">
        <f>IF(Scholarship_costs[[#This Row],[Activity year]]="","",
(IF(Scholarship_costs[[#This Row],[Number of scholars]]="","",
(IF(Scholarship_costs[[#This Row],[Activity year]]=5,(ROUND(Scholarship_costs[[#This Row],[Number of scholars]]*Scholarship_costs[[#This Row],[Estimated cost per scholar]],2)),0)))))</f>
        <v/>
      </c>
    </row>
    <row r="36" spans="1:26">
      <c r="A36" s="74" t="str">
        <f>IF(Scholarship_costs[[#This Row],[Budget subcategory]]="","","D. Scholarship costs")</f>
        <v/>
      </c>
      <c r="B36"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6" s="74"/>
      <c r="G36" s="73"/>
      <c r="H36" s="73"/>
      <c r="I36" s="73" t="str">
        <f>IF(Scholarship_costs[[#This Row],[Type]]="","",
(IF(Scholarship_costs[[#This Row],[Allowance type]]="15-31 days",1,
(IF(Scholarship_costs[[#This Row],[Allowance type]]="7-14 days",0,
(IF(Scholarship_costs[[#This Row],[Allowance type]]="S&gt;31 days-6 months",0,0)))))))</f>
        <v/>
      </c>
      <c r="J36" s="73" t="str">
        <f>IF(Scholarship_costs[[#This Row],[Type]]="","",
(IF(Scholarship_costs[[#This Row],[Allowance type]]="15-31 days",0,0)))</f>
        <v/>
      </c>
      <c r="K36"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6"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6"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6" s="74" t="str">
        <f>IF(Scholarship_costs[[#This Row],[Type]]="","",
(IF(Scholarship_costs[[#This Row],[Type]]="Short term (Belgium)",200,0)))</f>
        <v/>
      </c>
      <c r="P36"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6"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6" s="74" t="str">
        <f>IF(Scholarship_costs[[#This Row],[Type]]="","",
(IF(Scholarship_costs[[#This Row],[Type]]="Research (Belgium)",((Scholarship_costs[[#This Row],[Number of months]]*31)+Scholarship_costs[[#This Row],[Number of days]])*(310/31),0)))</f>
        <v/>
      </c>
      <c r="U36" s="74" t="str">
        <f>IF(Scholarship_costs[[#This Row],[Type]]="","",(IF(Scholarship_costs[[#This Row],[Number of scholars]]="","",(ROUND((SUM(Scholarship_costs[[#This Row],[Allowance (total)]:[Supervision and research fee]])),2)))))</f>
        <v/>
      </c>
      <c r="V36" s="74" t="str">
        <f>IF(Scholarship_costs[[#This Row],[Activity year]]="","",
(IF(Scholarship_costs[[#This Row],[Number of scholars]]="","",
(IF(Scholarship_costs[[#This Row],[Activity year]]=1,(ROUND(Scholarship_costs[[#This Row],[Number of scholars]]*Scholarship_costs[[#This Row],[Estimated cost per scholar]],2)),0)))))</f>
        <v/>
      </c>
      <c r="W36" s="74" t="str">
        <f>IF(Scholarship_costs[[#This Row],[Activity year]]="","",
(IF(Scholarship_costs[[#This Row],[Number of scholars]]="","",
(IF(Scholarship_costs[[#This Row],[Activity year]]=2,(ROUND(Scholarship_costs[[#This Row],[Number of scholars]]*Scholarship_costs[[#This Row],[Estimated cost per scholar]],2)),0)))))</f>
        <v/>
      </c>
      <c r="X36" s="74" t="str">
        <f>IF(Scholarship_costs[[#This Row],[Activity year]]="","",
(IF(Scholarship_costs[[#This Row],[Number of scholars]]="","",
(IF(Scholarship_costs[[#This Row],[Activity year]]=3,(ROUND(Scholarship_costs[[#This Row],[Number of scholars]]*Scholarship_costs[[#This Row],[Estimated cost per scholar]],2)),0)))))</f>
        <v/>
      </c>
      <c r="Y36" s="74" t="str">
        <f>IF(Scholarship_costs[[#This Row],[Activity year]]="","",
(IF(Scholarship_costs[[#This Row],[Number of scholars]]="","",
(IF(Scholarship_costs[[#This Row],[Activity year]]=4,(ROUND(Scholarship_costs[[#This Row],[Number of scholars]]*Scholarship_costs[[#This Row],[Estimated cost per scholar]],2)),0)))))</f>
        <v/>
      </c>
      <c r="Z36" s="74" t="str">
        <f>IF(Scholarship_costs[[#This Row],[Activity year]]="","",
(IF(Scholarship_costs[[#This Row],[Number of scholars]]="","",
(IF(Scholarship_costs[[#This Row],[Activity year]]=5,(ROUND(Scholarship_costs[[#This Row],[Number of scholars]]*Scholarship_costs[[#This Row],[Estimated cost per scholar]],2)),0)))))</f>
        <v/>
      </c>
    </row>
    <row r="37" spans="1:26">
      <c r="A37" s="74" t="str">
        <f>IF(Scholarship_costs[[#This Row],[Budget subcategory]]="","","D. Scholarship costs")</f>
        <v/>
      </c>
      <c r="B37"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7" s="74"/>
      <c r="G37" s="73"/>
      <c r="H37" s="73"/>
      <c r="I37" s="73" t="str">
        <f>IF(Scholarship_costs[[#This Row],[Type]]="","",
(IF(Scholarship_costs[[#This Row],[Allowance type]]="15-31 days",1,
(IF(Scholarship_costs[[#This Row],[Allowance type]]="7-14 days",0,
(IF(Scholarship_costs[[#This Row],[Allowance type]]="S&gt;31 days-6 months",0,0)))))))</f>
        <v/>
      </c>
      <c r="J37" s="73" t="str">
        <f>IF(Scholarship_costs[[#This Row],[Type]]="","",
(IF(Scholarship_costs[[#This Row],[Allowance type]]="15-31 days",0,0)))</f>
        <v/>
      </c>
      <c r="K37"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7"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7"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7" s="74" t="str">
        <f>IF(Scholarship_costs[[#This Row],[Type]]="","",
(IF(Scholarship_costs[[#This Row],[Type]]="Short term (Belgium)",200,0)))</f>
        <v/>
      </c>
      <c r="P37"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7"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7" s="74" t="str">
        <f>IF(Scholarship_costs[[#This Row],[Type]]="","",
(IF(Scholarship_costs[[#This Row],[Type]]="Research (Belgium)",((Scholarship_costs[[#This Row],[Number of months]]*31)+Scholarship_costs[[#This Row],[Number of days]])*(310/31),0)))</f>
        <v/>
      </c>
      <c r="U37" s="74" t="str">
        <f>IF(Scholarship_costs[[#This Row],[Type]]="","",(IF(Scholarship_costs[[#This Row],[Number of scholars]]="","",(ROUND((SUM(Scholarship_costs[[#This Row],[Allowance (total)]:[Supervision and research fee]])),2)))))</f>
        <v/>
      </c>
      <c r="V37" s="74" t="str">
        <f>IF(Scholarship_costs[[#This Row],[Activity year]]="","",
(IF(Scholarship_costs[[#This Row],[Number of scholars]]="","",
(IF(Scholarship_costs[[#This Row],[Activity year]]=1,(ROUND(Scholarship_costs[[#This Row],[Number of scholars]]*Scholarship_costs[[#This Row],[Estimated cost per scholar]],2)),0)))))</f>
        <v/>
      </c>
      <c r="W37" s="74" t="str">
        <f>IF(Scholarship_costs[[#This Row],[Activity year]]="","",
(IF(Scholarship_costs[[#This Row],[Number of scholars]]="","",
(IF(Scholarship_costs[[#This Row],[Activity year]]=2,(ROUND(Scholarship_costs[[#This Row],[Number of scholars]]*Scholarship_costs[[#This Row],[Estimated cost per scholar]],2)),0)))))</f>
        <v/>
      </c>
      <c r="X37" s="74" t="str">
        <f>IF(Scholarship_costs[[#This Row],[Activity year]]="","",
(IF(Scholarship_costs[[#This Row],[Number of scholars]]="","",
(IF(Scholarship_costs[[#This Row],[Activity year]]=3,(ROUND(Scholarship_costs[[#This Row],[Number of scholars]]*Scholarship_costs[[#This Row],[Estimated cost per scholar]],2)),0)))))</f>
        <v/>
      </c>
      <c r="Y37" s="74" t="str">
        <f>IF(Scholarship_costs[[#This Row],[Activity year]]="","",
(IF(Scholarship_costs[[#This Row],[Number of scholars]]="","",
(IF(Scholarship_costs[[#This Row],[Activity year]]=4,(ROUND(Scholarship_costs[[#This Row],[Number of scholars]]*Scholarship_costs[[#This Row],[Estimated cost per scholar]],2)),0)))))</f>
        <v/>
      </c>
      <c r="Z37" s="74" t="str">
        <f>IF(Scholarship_costs[[#This Row],[Activity year]]="","",
(IF(Scholarship_costs[[#This Row],[Number of scholars]]="","",
(IF(Scholarship_costs[[#This Row],[Activity year]]=5,(ROUND(Scholarship_costs[[#This Row],[Number of scholars]]*Scholarship_costs[[#This Row],[Estimated cost per scholar]],2)),0)))))</f>
        <v/>
      </c>
    </row>
    <row r="38" spans="1:26">
      <c r="A38" s="74" t="str">
        <f>IF(Scholarship_costs[[#This Row],[Budget subcategory]]="","","D. Scholarship costs")</f>
        <v/>
      </c>
      <c r="B38"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8" s="74"/>
      <c r="G38" s="73"/>
      <c r="H38" s="73"/>
      <c r="I38" s="73" t="str">
        <f>IF(Scholarship_costs[[#This Row],[Type]]="","",
(IF(Scholarship_costs[[#This Row],[Allowance type]]="15-31 days",1,
(IF(Scholarship_costs[[#This Row],[Allowance type]]="7-14 days",0,
(IF(Scholarship_costs[[#This Row],[Allowance type]]="S&gt;31 days-6 months",0,0)))))))</f>
        <v/>
      </c>
      <c r="J38" s="73" t="str">
        <f>IF(Scholarship_costs[[#This Row],[Type]]="","",
(IF(Scholarship_costs[[#This Row],[Allowance type]]="15-31 days",0,0)))</f>
        <v/>
      </c>
      <c r="K38"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8"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8"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8" s="74" t="str">
        <f>IF(Scholarship_costs[[#This Row],[Type]]="","",
(IF(Scholarship_costs[[#This Row],[Type]]="Short term (Belgium)",200,0)))</f>
        <v/>
      </c>
      <c r="P38"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8"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8" s="74" t="str">
        <f>IF(Scholarship_costs[[#This Row],[Type]]="","",
(IF(Scholarship_costs[[#This Row],[Type]]="Research (Belgium)",((Scholarship_costs[[#This Row],[Number of months]]*31)+Scholarship_costs[[#This Row],[Number of days]])*(310/31),0)))</f>
        <v/>
      </c>
      <c r="U38" s="74" t="str">
        <f>IF(Scholarship_costs[[#This Row],[Type]]="","",(IF(Scholarship_costs[[#This Row],[Number of scholars]]="","",(ROUND((SUM(Scholarship_costs[[#This Row],[Allowance (total)]:[Supervision and research fee]])),2)))))</f>
        <v/>
      </c>
      <c r="V38" s="74" t="str">
        <f>IF(Scholarship_costs[[#This Row],[Activity year]]="","",
(IF(Scholarship_costs[[#This Row],[Number of scholars]]="","",
(IF(Scholarship_costs[[#This Row],[Activity year]]=1,(ROUND(Scholarship_costs[[#This Row],[Number of scholars]]*Scholarship_costs[[#This Row],[Estimated cost per scholar]],2)),0)))))</f>
        <v/>
      </c>
      <c r="W38" s="74" t="str">
        <f>IF(Scholarship_costs[[#This Row],[Activity year]]="","",
(IF(Scholarship_costs[[#This Row],[Number of scholars]]="","",
(IF(Scholarship_costs[[#This Row],[Activity year]]=2,(ROUND(Scholarship_costs[[#This Row],[Number of scholars]]*Scholarship_costs[[#This Row],[Estimated cost per scholar]],2)),0)))))</f>
        <v/>
      </c>
      <c r="X38" s="74" t="str">
        <f>IF(Scholarship_costs[[#This Row],[Activity year]]="","",
(IF(Scholarship_costs[[#This Row],[Number of scholars]]="","",
(IF(Scholarship_costs[[#This Row],[Activity year]]=3,(ROUND(Scholarship_costs[[#This Row],[Number of scholars]]*Scholarship_costs[[#This Row],[Estimated cost per scholar]],2)),0)))))</f>
        <v/>
      </c>
      <c r="Y38" s="74" t="str">
        <f>IF(Scholarship_costs[[#This Row],[Activity year]]="","",
(IF(Scholarship_costs[[#This Row],[Number of scholars]]="","",
(IF(Scholarship_costs[[#This Row],[Activity year]]=4,(ROUND(Scholarship_costs[[#This Row],[Number of scholars]]*Scholarship_costs[[#This Row],[Estimated cost per scholar]],2)),0)))))</f>
        <v/>
      </c>
      <c r="Z38" s="74" t="str">
        <f>IF(Scholarship_costs[[#This Row],[Activity year]]="","",
(IF(Scholarship_costs[[#This Row],[Number of scholars]]="","",
(IF(Scholarship_costs[[#This Row],[Activity year]]=5,(ROUND(Scholarship_costs[[#This Row],[Number of scholars]]*Scholarship_costs[[#This Row],[Estimated cost per scholar]],2)),0)))))</f>
        <v/>
      </c>
    </row>
    <row r="39" spans="1:26">
      <c r="A39" s="74" t="str">
        <f>IF(Scholarship_costs[[#This Row],[Budget subcategory]]="","","D. Scholarship costs")</f>
        <v/>
      </c>
      <c r="B39"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39" s="74"/>
      <c r="G39" s="73"/>
      <c r="H39" s="73"/>
      <c r="I39" s="73" t="str">
        <f>IF(Scholarship_costs[[#This Row],[Type]]="","",
(IF(Scholarship_costs[[#This Row],[Allowance type]]="15-31 days",1,
(IF(Scholarship_costs[[#This Row],[Allowance type]]="7-14 days",0,
(IF(Scholarship_costs[[#This Row],[Allowance type]]="S&gt;31 days-6 months",0,0)))))))</f>
        <v/>
      </c>
      <c r="J39" s="73" t="str">
        <f>IF(Scholarship_costs[[#This Row],[Type]]="","",
(IF(Scholarship_costs[[#This Row],[Allowance type]]="15-31 days",0,0)))</f>
        <v/>
      </c>
      <c r="K39"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39"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39"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39" s="74" t="str">
        <f>IF(Scholarship_costs[[#This Row],[Type]]="","",
(IF(Scholarship_costs[[#This Row],[Type]]="Short term (Belgium)",200,0)))</f>
        <v/>
      </c>
      <c r="P39"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39"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39" s="74" t="str">
        <f>IF(Scholarship_costs[[#This Row],[Type]]="","",
(IF(Scholarship_costs[[#This Row],[Type]]="Research (Belgium)",((Scholarship_costs[[#This Row],[Number of months]]*31)+Scholarship_costs[[#This Row],[Number of days]])*(310/31),0)))</f>
        <v/>
      </c>
      <c r="U39" s="74" t="str">
        <f>IF(Scholarship_costs[[#This Row],[Type]]="","",(IF(Scholarship_costs[[#This Row],[Number of scholars]]="","",(ROUND((SUM(Scholarship_costs[[#This Row],[Allowance (total)]:[Supervision and research fee]])),2)))))</f>
        <v/>
      </c>
      <c r="V39" s="74" t="str">
        <f>IF(Scholarship_costs[[#This Row],[Activity year]]="","",
(IF(Scholarship_costs[[#This Row],[Number of scholars]]="","",
(IF(Scholarship_costs[[#This Row],[Activity year]]=1,(ROUND(Scholarship_costs[[#This Row],[Number of scholars]]*Scholarship_costs[[#This Row],[Estimated cost per scholar]],2)),0)))))</f>
        <v/>
      </c>
      <c r="W39" s="74" t="str">
        <f>IF(Scholarship_costs[[#This Row],[Activity year]]="","",
(IF(Scholarship_costs[[#This Row],[Number of scholars]]="","",
(IF(Scholarship_costs[[#This Row],[Activity year]]=2,(ROUND(Scholarship_costs[[#This Row],[Number of scholars]]*Scholarship_costs[[#This Row],[Estimated cost per scholar]],2)),0)))))</f>
        <v/>
      </c>
      <c r="X39" s="74" t="str">
        <f>IF(Scholarship_costs[[#This Row],[Activity year]]="","",
(IF(Scholarship_costs[[#This Row],[Number of scholars]]="","",
(IF(Scholarship_costs[[#This Row],[Activity year]]=3,(ROUND(Scholarship_costs[[#This Row],[Number of scholars]]*Scholarship_costs[[#This Row],[Estimated cost per scholar]],2)),0)))))</f>
        <v/>
      </c>
      <c r="Y39" s="74" t="str">
        <f>IF(Scholarship_costs[[#This Row],[Activity year]]="","",
(IF(Scholarship_costs[[#This Row],[Number of scholars]]="","",
(IF(Scholarship_costs[[#This Row],[Activity year]]=4,(ROUND(Scholarship_costs[[#This Row],[Number of scholars]]*Scholarship_costs[[#This Row],[Estimated cost per scholar]],2)),0)))))</f>
        <v/>
      </c>
      <c r="Z39" s="74" t="str">
        <f>IF(Scholarship_costs[[#This Row],[Activity year]]="","",
(IF(Scholarship_costs[[#This Row],[Number of scholars]]="","",
(IF(Scholarship_costs[[#This Row],[Activity year]]=5,(ROUND(Scholarship_costs[[#This Row],[Number of scholars]]*Scholarship_costs[[#This Row],[Estimated cost per scholar]],2)),0)))))</f>
        <v/>
      </c>
    </row>
    <row r="40" spans="1:26">
      <c r="A40" s="74" t="str">
        <f>IF(Scholarship_costs[[#This Row],[Budget subcategory]]="","","D. Scholarship costs")</f>
        <v/>
      </c>
      <c r="B40"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40" s="74"/>
      <c r="G40" s="73"/>
      <c r="H40" s="73"/>
      <c r="I40" s="73" t="str">
        <f>IF(Scholarship_costs[[#This Row],[Type]]="","",
(IF(Scholarship_costs[[#This Row],[Allowance type]]="15-31 days",1,
(IF(Scholarship_costs[[#This Row],[Allowance type]]="7-14 days",0,
(IF(Scholarship_costs[[#This Row],[Allowance type]]="S&gt;31 days-6 months",0,0)))))))</f>
        <v/>
      </c>
      <c r="J40" s="73" t="str">
        <f>IF(Scholarship_costs[[#This Row],[Type]]="","",
(IF(Scholarship_costs[[#This Row],[Allowance type]]="15-31 days",0,0)))</f>
        <v/>
      </c>
      <c r="K40"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40"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40"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40" s="74" t="str">
        <f>IF(Scholarship_costs[[#This Row],[Type]]="","",
(IF(Scholarship_costs[[#This Row],[Type]]="Short term (Belgium)",200,0)))</f>
        <v/>
      </c>
      <c r="P40"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40"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40" s="74" t="str">
        <f>IF(Scholarship_costs[[#This Row],[Type]]="","",
(IF(Scholarship_costs[[#This Row],[Type]]="Research (Belgium)",((Scholarship_costs[[#This Row],[Number of months]]*31)+Scholarship_costs[[#This Row],[Number of days]])*(310/31),0)))</f>
        <v/>
      </c>
      <c r="U40" s="74" t="str">
        <f>IF(Scholarship_costs[[#This Row],[Type]]="","",(IF(Scholarship_costs[[#This Row],[Number of scholars]]="","",(ROUND((SUM(Scholarship_costs[[#This Row],[Allowance (total)]:[Supervision and research fee]])),2)))))</f>
        <v/>
      </c>
      <c r="V40" s="74" t="str">
        <f>IF(Scholarship_costs[[#This Row],[Activity year]]="","",
(IF(Scholarship_costs[[#This Row],[Number of scholars]]="","",
(IF(Scholarship_costs[[#This Row],[Activity year]]=1,(ROUND(Scholarship_costs[[#This Row],[Number of scholars]]*Scholarship_costs[[#This Row],[Estimated cost per scholar]],2)),0)))))</f>
        <v/>
      </c>
      <c r="W40" s="74" t="str">
        <f>IF(Scholarship_costs[[#This Row],[Activity year]]="","",
(IF(Scholarship_costs[[#This Row],[Number of scholars]]="","",
(IF(Scholarship_costs[[#This Row],[Activity year]]=2,(ROUND(Scholarship_costs[[#This Row],[Number of scholars]]*Scholarship_costs[[#This Row],[Estimated cost per scholar]],2)),0)))))</f>
        <v/>
      </c>
      <c r="X40" s="74" t="str">
        <f>IF(Scholarship_costs[[#This Row],[Activity year]]="","",
(IF(Scholarship_costs[[#This Row],[Number of scholars]]="","",
(IF(Scholarship_costs[[#This Row],[Activity year]]=3,(ROUND(Scholarship_costs[[#This Row],[Number of scholars]]*Scholarship_costs[[#This Row],[Estimated cost per scholar]],2)),0)))))</f>
        <v/>
      </c>
      <c r="Y40" s="74" t="str">
        <f>IF(Scholarship_costs[[#This Row],[Activity year]]="","",
(IF(Scholarship_costs[[#This Row],[Number of scholars]]="","",
(IF(Scholarship_costs[[#This Row],[Activity year]]=4,(ROUND(Scholarship_costs[[#This Row],[Number of scholars]]*Scholarship_costs[[#This Row],[Estimated cost per scholar]],2)),0)))))</f>
        <v/>
      </c>
      <c r="Z40" s="74" t="str">
        <f>IF(Scholarship_costs[[#This Row],[Activity year]]="","",
(IF(Scholarship_costs[[#This Row],[Number of scholars]]="","",
(IF(Scholarship_costs[[#This Row],[Activity year]]=5,(ROUND(Scholarship_costs[[#This Row],[Number of scholars]]*Scholarship_costs[[#This Row],[Estimated cost per scholar]],2)),0)))))</f>
        <v/>
      </c>
    </row>
    <row r="41" spans="1:26">
      <c r="A41" s="74" t="str">
        <f>IF(Scholarship_costs[[#This Row],[Budget subcategory]]="","","D. Scholarship costs")</f>
        <v/>
      </c>
      <c r="B41" s="74" t="str">
        <f>IF(Scholarship_costs[[#This Row],[Location]]="","",(IF(AND(Scholarship_costs[[#This Row],[Location]]="Belgium",Scholarship_costs[[#This Row],[Type]]="Short term (Belgium)"),"D.1. Short term scholarship allowances in Belgium",
(IF(AND(Scholarship_costs[[#This Row],[Location]]="Belgium",Scholarship_costs[[#This Row],[Type]]="Study (Belgium)"),"D.2. Study scholarship allowances in Belgium",
IF(AND(Scholarship_costs[[#This Row],[Location]]="Belgium",Scholarship_costs[[#This Row],[Type]]="Research (Belgium)"),"D.3. Research scholarship allowances in Belgium",
IF(AND(Scholarship_costs[[#This Row],[Location]]="local",Scholarship_costs[[#This Row],[Type]]="Short term (local)"),"D.4. Short term scholarship allowances in partner country",
IF(AND(Scholarship_costs[[#This Row],[Location]]="local",Scholarship_costs[[#This Row],[Type]]="Study (local)"),"D.5. Study scholarship allowances in partner country",
IF(AND(Scholarship_costs[[#This Row],[Location]]="local",Scholarship_costs[[#This Row],[Type]]="Research (local)"),"D.6. Research scholarship allowances in partner country","")))))))))</f>
        <v/>
      </c>
      <c r="C41" s="74"/>
      <c r="G41" s="73"/>
      <c r="H41" s="73"/>
      <c r="I41" s="73" t="str">
        <f>IF(Scholarship_costs[[#This Row],[Type]]="","",
(IF(Scholarship_costs[[#This Row],[Allowance type]]="15-31 days",1,
(IF(Scholarship_costs[[#This Row],[Allowance type]]="7-14 days",0,
(IF(Scholarship_costs[[#This Row],[Allowance type]]="S&gt;31 days-6 months",0,0)))))))</f>
        <v/>
      </c>
      <c r="J41" s="73" t="str">
        <f>IF(Scholarship_costs[[#This Row],[Type]]="","",
(IF(Scholarship_costs[[#This Row],[Allowance type]]="15-31 days",0,0)))</f>
        <v/>
      </c>
      <c r="K41" s="74" t="str">
        <f>IF(Scholarship_costs[[#This Row],[Type]]="","",
(IF(Scholarship_costs[[#This Row],[Location]]="Local",0,
(IF(Scholarship_costs[[#This Row],[Allowance type]]="7-14 days",0,
(IF(Scholarship_costs[[#This Row],[Allowance type]]="15-31 days",1500,
(IF(Scholarship_costs[[#This Row],[Allowance type]]="&gt;31 days-6 months",(0),
(IF(Scholarship_costs[[#This Row],[Type]]="Study (Belgium)",(1400),
(IF(Scholarship_costs[[#This Row],[Type]]="Research (Belgium)",1900,0)))))))))))))</f>
        <v/>
      </c>
      <c r="L41" s="74" t="str">
        <f>IF(Scholarship_costs[[#This Row],[Type]]="","",
(IF(Scholarship_costs[[#This Row],[Location]]="Local",0,
(IF(Scholarship_costs[[#This Row],[Allowance type]]="7-14 days",100,
(IF(Scholarship_costs[[#This Row],[Allowance type]]="15-31 days",0,
(IF(Scholarship_costs[[#This Row],[Allowance type]]="&gt;31 days-6 months",(1500/31),
(IF(Scholarship_costs[[#This Row],[Type]]="Study (Belgium)",(0),
(IF(Scholarship_costs[[#This Row],[Type]]="Research (Belgium)",0,0)))))))))))))</f>
        <v/>
      </c>
      <c r="M41" s="74" t="str">
        <f>IF(OR(Scholarship_costs[[#This Row],[Number of months]]="",Scholarship_costs[[#This Row],[Number of days]]="",Scholarship_costs[[#This Row],[Monthly allowance]]="",Scholarship_costs[[#This Row],[Daily allowance]]=""),"",
(IF(Scholarship_costs[[#This Row],[Allowance type]]="&gt;31 days-6 months",(SUM(31*Scholarship_costs[[#This Row],[Number of months]]*Scholarship_costs[[#This Row],[Daily allowance]],(Scholarship_costs[[#This Row],[Number of days]]*Scholarship_costs[[#This Row],[Daily allowance]]))),
(SUM((Scholarship_costs[[#This Row],[Number of months]]*Scholarship_costs[[#This Row],[Monthly allowance]]),(Scholarship_costs[[#This Row],[Number of days]]*Scholarship_costs[[#This Row],[Daily allowance]]))))))</f>
        <v/>
      </c>
      <c r="O41" s="74" t="str">
        <f>IF(Scholarship_costs[[#This Row],[Type]]="","",
(IF(Scholarship_costs[[#This Row],[Type]]="Short term (Belgium)",200,0)))</f>
        <v/>
      </c>
      <c r="P41"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days]]*2),
(IF(Scholarship_costs[[#This Row],[Number of days]]="n/a",(Scholarship_costs[[#This Row],[Number of months]]*2*31),
(IF(Scholarship_costs[[#This Row],[Number of months]]="",(Scholarship_costs[[#This Row],[Number of days]]*2),
(IF(Scholarship_costs[[#This Row],[Number of days]]="",(Scholarship_costs[[#This Row],[Number of months]]*2*31),
(((Scholarship_costs[[#This Row],[Number of months]]*31)+Scholarship_costs[[#This Row],[Number of days]]))*2)))))))))))))))))))))))</f>
        <v/>
      </c>
      <c r="Q41" s="74" t="str">
        <f>IF(Scholarship_costs[[#This Row],[Type]]="","",
(IF(Scholarship_costs[[#This Row],[Type]]="Study (Belgium)",0,
(IF(Scholarship_costs[[#This Row],[Type]]="Research (Belgium)",0,
(IF(Scholarship_costs[[#This Row],[Type]]="Short term (local)",0,
(IF(Scholarship_costs[[#This Row],[Type]]="Study (local)",0,
(IF(Scholarship_costs[[#This Row],[Type]]="Research (local)",0,
(IF(AND(Scholarship_costs[[#This Row],[Number of months]]="",Scholarship_costs[[#This Row],[Number of days]]=""),"",
(IF(AND(Scholarship_costs[[#This Row],[Number of months]]="n/a",Scholarship_costs[[#This Row],[Number of days]]=""),"",
(IF(Scholarship_costs[[#This Row],[Number of months]]="n/a",(Scholarship_costs[[#This Row],[Number of days]]*16),
(IF(Scholarship_costs[[#This Row],[Number of days]]="n/a",(Scholarship_costs[[#This Row],[Number of months]]*16*31),
(IF(Scholarship_costs[[#This Row],[Number of months]]="",(Scholarship_costs[[#This Row],[Number of days]]*16),
(IF(Scholarship_costs[[#This Row],[Number of days]]="",(Scholarship_costs[[#This Row],[Number of months]]*16*31),
(((Scholarship_costs[[#This Row],[Number of months]]*31)+Scholarship_costs[[#This Row],[Number of days]]))*16)))))))))))))))))))))))</f>
        <v/>
      </c>
      <c r="T41" s="74" t="str">
        <f>IF(Scholarship_costs[[#This Row],[Type]]="","",
(IF(Scholarship_costs[[#This Row],[Type]]="Research (Belgium)",((Scholarship_costs[[#This Row],[Number of months]]*31)+Scholarship_costs[[#This Row],[Number of days]])*(310/31),0)))</f>
        <v/>
      </c>
      <c r="U41" s="74" t="str">
        <f>IF(Scholarship_costs[[#This Row],[Type]]="","",(IF(Scholarship_costs[[#This Row],[Number of scholars]]="","",(ROUND((SUM(Scholarship_costs[[#This Row],[Allowance (total)]:[Supervision and research fee]])),2)))))</f>
        <v/>
      </c>
      <c r="V41" s="74" t="str">
        <f>IF(Scholarship_costs[[#This Row],[Activity year]]="","",
(IF(Scholarship_costs[[#This Row],[Number of scholars]]="","",
(IF(Scholarship_costs[[#This Row],[Activity year]]=1,(ROUND(Scholarship_costs[[#This Row],[Number of scholars]]*Scholarship_costs[[#This Row],[Estimated cost per scholar]],2)),0)))))</f>
        <v/>
      </c>
      <c r="W41" s="74" t="str">
        <f>IF(Scholarship_costs[[#This Row],[Activity year]]="","",
(IF(Scholarship_costs[[#This Row],[Number of scholars]]="","",
(IF(Scholarship_costs[[#This Row],[Activity year]]=2,(ROUND(Scholarship_costs[[#This Row],[Number of scholars]]*Scholarship_costs[[#This Row],[Estimated cost per scholar]],2)),0)))))</f>
        <v/>
      </c>
      <c r="X41" s="74" t="str">
        <f>IF(Scholarship_costs[[#This Row],[Activity year]]="","",
(IF(Scholarship_costs[[#This Row],[Number of scholars]]="","",
(IF(Scholarship_costs[[#This Row],[Activity year]]=3,(ROUND(Scholarship_costs[[#This Row],[Number of scholars]]*Scholarship_costs[[#This Row],[Estimated cost per scholar]],2)),0)))))</f>
        <v/>
      </c>
      <c r="Y41" s="74" t="str">
        <f>IF(Scholarship_costs[[#This Row],[Activity year]]="","",
(IF(Scholarship_costs[[#This Row],[Number of scholars]]="","",
(IF(Scholarship_costs[[#This Row],[Activity year]]=4,(ROUND(Scholarship_costs[[#This Row],[Number of scholars]]*Scholarship_costs[[#This Row],[Estimated cost per scholar]],2)),0)))))</f>
        <v/>
      </c>
      <c r="Z41" s="74" t="str">
        <f>IF(Scholarship_costs[[#This Row],[Activity year]]="","",
(IF(Scholarship_costs[[#This Row],[Number of scholars]]="","",
(IF(Scholarship_costs[[#This Row],[Activity year]]=5,(ROUND(Scholarship_costs[[#This Row],[Number of scholars]]*Scholarship_costs[[#This Row],[Estimated cost per scholar]],2)),0)))))</f>
        <v/>
      </c>
    </row>
  </sheetData>
  <sheetProtection algorithmName="SHA-512" hashValue="i0Kd9FJ3Jk3WjBLSSXQDRyiavF9Q5Z92c+WJh6BGmC6FybbndAd2KY9lmdSEaCm+jqBjzde4xWnV1hVRyKTDFA==" saltValue="V4vAgmq3AKJR7daZcKnNnw==" spinCount="100000" sheet="1" formatRows="0" insertRows="0" insertHyperlinks="0" deleteRows="0" sort="0" autoFilter="0"/>
  <mergeCells count="3">
    <mergeCell ref="G1:G2"/>
    <mergeCell ref="A1:C1"/>
    <mergeCell ref="A2:C8"/>
  </mergeCells>
  <phoneticPr fontId="4" type="noConversion"/>
  <conditionalFormatting sqref="C12:L41 N12:T41">
    <cfRule type="containsBlanks" dxfId="113" priority="30">
      <formula>LEN(TRIM(C12))=0</formula>
    </cfRule>
  </conditionalFormatting>
  <conditionalFormatting sqref="I12:I41">
    <cfRule type="expression" dxfId="112" priority="73">
      <formula>AND($I12&gt;6,$F12="Short term (local)")</formula>
    </cfRule>
    <cfRule type="expression" dxfId="111" priority="5">
      <formula>$G12="7-14 days"</formula>
    </cfRule>
    <cfRule type="expression" dxfId="110" priority="72">
      <formula>AND($I12&gt;0,$G12="7-14 days")</formula>
    </cfRule>
    <cfRule type="expression" dxfId="109" priority="71">
      <formula>AND($I12&gt;1,$G12="15-31 days")</formula>
    </cfRule>
    <cfRule type="expression" dxfId="108" priority="70">
      <formula>AND($I12&gt;24,$F12="Research (Belgium)")</formula>
    </cfRule>
    <cfRule type="expression" dxfId="107" priority="69">
      <formula>AND($I12&gt;24,$F12="Study (Belgium)")</formula>
    </cfRule>
    <cfRule type="expression" dxfId="106" priority="74">
      <formula>AND($I12&gt;6,$G12="&gt;31 days-6 months")</formula>
    </cfRule>
    <cfRule type="expression" dxfId="105" priority="75">
      <formula>AND($I12=0,$G12="&gt;31 days-6 months")</formula>
    </cfRule>
  </conditionalFormatting>
  <conditionalFormatting sqref="I12:L41">
    <cfRule type="cellIs" dxfId="104" priority="28" operator="equal">
      <formula>0</formula>
    </cfRule>
  </conditionalFormatting>
  <conditionalFormatting sqref="J12:J41 L12:L41">
    <cfRule type="expression" dxfId="103" priority="11">
      <formula>$F12="Study (local)"</formula>
    </cfRule>
    <cfRule type="expression" dxfId="102" priority="8">
      <formula>$F12="Study (Belgium)"</formula>
    </cfRule>
    <cfRule type="expression" dxfId="101" priority="9">
      <formula>$F12="Research (Belgium)"</formula>
    </cfRule>
    <cfRule type="expression" dxfId="100" priority="12">
      <formula>$F12="Research (local)"</formula>
    </cfRule>
  </conditionalFormatting>
  <conditionalFormatting sqref="J12:J41">
    <cfRule type="expression" dxfId="99" priority="3">
      <formula>$G12="15-31 days"</formula>
    </cfRule>
    <cfRule type="expression" dxfId="98" priority="1">
      <formula>AND($J12&lt;7,$J12&gt;0,$F12="Short term (local)",$I12&lt;1)</formula>
    </cfRule>
    <cfRule type="expression" dxfId="97" priority="68">
      <formula>AND($J12&lt;7,$G12="7-14 days")</formula>
    </cfRule>
    <cfRule type="expression" dxfId="96" priority="67">
      <formula>AND($J12&gt;14,$G12="7-14 days")</formula>
    </cfRule>
    <cfRule type="cellIs" dxfId="95" priority="66" operator="greaterThan">
      <formula>31</formula>
    </cfRule>
    <cfRule type="expression" dxfId="94" priority="64">
      <formula>AND($I12=24,$J12&gt;0,$F12="Research (Belgium)")</formula>
    </cfRule>
    <cfRule type="expression" dxfId="93" priority="65">
      <formula>AND($I12=6,$J12&gt;0,$G12="&gt;31 days-6 months")</formula>
    </cfRule>
    <cfRule type="expression" dxfId="92" priority="63">
      <formula>AND($I12=24,$J12&gt;0,$F12="Study (Belgium)")</formula>
    </cfRule>
    <cfRule type="expression" dxfId="91" priority="62">
      <formula>AND($I12=6,$J12&gt;0,$F12="Short term (local)")</formula>
    </cfRule>
  </conditionalFormatting>
  <conditionalFormatting sqref="K12:K41">
    <cfRule type="expression" dxfId="90" priority="83">
      <formula>AND($K12&gt;3100,$F12="Short term (local)")</formula>
    </cfRule>
    <cfRule type="expression" dxfId="89" priority="2">
      <formula>$G12="&gt;31 days-6 months"</formula>
    </cfRule>
    <cfRule type="expression" dxfId="88" priority="6">
      <formula>$G12="7-14 days"</formula>
    </cfRule>
    <cfRule type="expression" dxfId="87" priority="80">
      <formula>AND($K12&gt;1900,$F12="Research (local)")</formula>
    </cfRule>
    <cfRule type="expression" dxfId="86" priority="81">
      <formula>AND($K12&gt;1400,$F12="Study (local)")</formula>
    </cfRule>
  </conditionalFormatting>
  <conditionalFormatting sqref="L12:L41">
    <cfRule type="expression" dxfId="85" priority="4">
      <formula>$G12="15-31 days"</formula>
    </cfRule>
    <cfRule type="expression" dxfId="84" priority="82">
      <formula>AND($L12&gt;100,$F12="Short term (local)")</formula>
    </cfRule>
  </conditionalFormatting>
  <conditionalFormatting sqref="O12:O41">
    <cfRule type="expression" dxfId="83" priority="33">
      <formula>$O12&gt;200</formula>
    </cfRule>
    <cfRule type="expression" dxfId="82" priority="27">
      <formula>AND($F12="Short term (local)",$O12=0)</formula>
    </cfRule>
    <cfRule type="expression" dxfId="81" priority="19">
      <formula>AND($F12="Research (local)",$O12=0)</formula>
    </cfRule>
    <cfRule type="expression" dxfId="80" priority="25">
      <formula>AND($F12="Study (local)",$O12=0)</formula>
    </cfRule>
  </conditionalFormatting>
  <conditionalFormatting sqref="O12:Q41 T12:T41">
    <cfRule type="expression" dxfId="79" priority="7">
      <formula>$F12="Study (Belgium)"</formula>
    </cfRule>
  </conditionalFormatting>
  <conditionalFormatting sqref="O12:Q41">
    <cfRule type="expression" dxfId="78" priority="10">
      <formula>$F12="Research (Belgium)"</formula>
    </cfRule>
  </conditionalFormatting>
  <conditionalFormatting sqref="P12:P41">
    <cfRule type="expression" dxfId="77" priority="17">
      <formula>AND($F12="Study (local)",$P12=0)</formula>
    </cfRule>
    <cfRule type="expression" dxfId="76" priority="16">
      <formula>AND($F12="Research (local)",$P12=0)</formula>
    </cfRule>
    <cfRule type="expression" dxfId="75" priority="18">
      <formula>AND($F12="Short term (local)",$P12=0)</formula>
    </cfRule>
  </conditionalFormatting>
  <conditionalFormatting sqref="Q12:Q41">
    <cfRule type="expression" dxfId="74" priority="15">
      <formula>AND($F12="Short term (local)",$Q12=0)</formula>
    </cfRule>
    <cfRule type="expression" dxfId="73" priority="14">
      <formula>AND($F12="Study (local)",$Q12=0)</formula>
    </cfRule>
    <cfRule type="expression" dxfId="72" priority="13">
      <formula>AND($F12="Research (local)",$Q12=0)</formula>
    </cfRule>
    <cfRule type="expression" dxfId="71" priority="61">
      <formula>$Q12&gt;(16*($J12+($I12*31)))</formula>
    </cfRule>
  </conditionalFormatting>
  <conditionalFormatting sqref="T12:T41">
    <cfRule type="expression" dxfId="70" priority="76">
      <formula>$F12="Short term (local)"</formula>
    </cfRule>
    <cfRule type="expression" dxfId="69" priority="77">
      <formula>$F12="Short term (Belgium)"</formula>
    </cfRule>
    <cfRule type="expression" dxfId="68" priority="79">
      <formula>AND($T12&gt;((310/31)*($J12+($I12*31))),$F12="Research (local)")</formula>
    </cfRule>
    <cfRule type="expression" dxfId="67" priority="78">
      <formula>$F12="Study (local)"</formula>
    </cfRule>
  </conditionalFormatting>
  <dataValidations xWindow="389" yWindow="498" count="27">
    <dataValidation type="list" allowBlank="1" showInputMessage="1" showErrorMessage="1" sqref="E12:E41" xr:uid="{00000000-0002-0000-0000-000001000000}">
      <formula1>_Regions</formula1>
    </dataValidation>
    <dataValidation type="list" allowBlank="1" showInputMessage="1" showErrorMessage="1" sqref="F12:G41" xr:uid="{00000000-0002-0000-0000-000002000000}">
      <formula1>_UseList</formula1>
    </dataValidation>
    <dataValidation allowBlank="1" showInputMessage="1" showErrorMessage="1" promptTitle="Description" prompt="Please provide a description of the planned scholarship cost. Please try to be as detailed as possible." sqref="C11" xr:uid="{3ED3DE90-2B98-4F37-BA7B-FBFDA30C61A0}"/>
    <dataValidation allowBlank="1" showInputMessage="1" showErrorMessage="1" promptTitle="Activity year" prompt="Please provide the activity year (either 1 or 2)." sqref="D11" xr:uid="{5005A988-8CE3-4EC2-BFED-FC3DB9F7D2BD}"/>
    <dataValidation allowBlank="1" showInputMessage="1" showErrorMessage="1" promptTitle="Location" prompt="Please provide the location of the scholarship (either Belgium or local)." sqref="E11" xr:uid="{68DCD864-2B61-48DF-A4CF-1F873F55F173}"/>
    <dataValidation allowBlank="1" showInputMessage="1" showErrorMessage="1" promptTitle="Type" prompt="Please provide the scholarship type. The dropdown list will automatically change, based on what you fill in in column D." sqref="F11" xr:uid="{87E0F495-8EA5-435E-95BA-BB6FEABDE783}"/>
    <dataValidation allowBlank="1" showInputMessage="1" showErrorMessage="1" promptTitle="Allowance type" prompt="Please provide the allowance  type. The dropdown list will automatically change, based on what you fill in in column E." sqref="G11" xr:uid="{B52DB9F5-3668-4DB2-8029-EF1D611091D8}"/>
    <dataValidation allowBlank="1" showInputMessage="1" showErrorMessage="1" promptTitle="Number of months" prompt="Please provide the number of months. Please note that one month is always equal to 31 days. If the duration is not equal to an exact number of months, please provide the rest in the column titled &quot;Number of days (e.g. 55 days = 1 month and 24 days)." sqref="I11" xr:uid="{48210CA1-E582-4179-9D83-EF51FBDEC44A}"/>
    <dataValidation allowBlank="1" showInputMessage="1" showErrorMessage="1" promptTitle="Number of days" prompt="Please provide the number of days. Please only fill in the excess number of days, compared to the number of months (e.g. 55 days = 1 month and 24 days)." sqref="J11" xr:uid="{7988533A-BF82-45F4-BEBF-7770D2ACDC90}"/>
    <dataValidation allowBlank="1" showInputMessage="1" showErrorMessage="1" promptTitle="Monthly allowance" prompt="If relevant, please provide the monthly allowance, but only when it is not automatically filled in (after you filled in columns D to F), or when it is shaded." sqref="K11" xr:uid="{36F3D45F-90D5-4987-9B7E-A9C1530BCE20}"/>
    <dataValidation allowBlank="1" showInputMessage="1" showErrorMessage="1" promptTitle="Allowance (total)" prompt="This column contains the total allowance (as calculated by multiplying columns H to J). Please do not manually fill in this column." sqref="M11" xr:uid="{35714EB1-6D2B-4E39-9034-340BD36A97B2}"/>
    <dataValidation allowBlank="1" showInputMessage="1" showErrorMessage="1" promptTitle="Tuition fee" prompt="Please provide the tuition fee." sqref="N11" xr:uid="{8B853CD3-E53C-4716-9C2F-9CDC0CDA2262}"/>
    <dataValidation allowBlank="1" showInputMessage="1" showErrorMessage="1" promptTitle="Indirect travel costs" prompt="Please provide the indirect travel costs." sqref="O11" xr:uid="{FF3F50EF-4C63-433F-B347-D8BE8EFE1847}"/>
    <dataValidation allowBlank="1" showInputMessage="1" showErrorMessage="1" promptTitle="Insurance" prompt="Please provide the cost for insurance. This will be automatically filled in for Belgian scholars (2 EUR per day), but you can overwrite." sqref="P11" xr:uid="{07E85397-BB34-4C13-A189-6D08D97C328F}"/>
    <dataValidation allowBlank="1" showInputMessage="1" showErrorMessage="1" promptTitle="Bench fee" prompt="Please provide the cost for bench fee. This will be automatically filled in for Belgian scholars (16 EUR per day). Please note that 16 EUR per day is a maximum, also for local scholars." sqref="Q11" xr:uid="{57F4F9A1-EB8F-45FD-B151-8F5FCC0C65B7}"/>
    <dataValidation allowBlank="1" showInputMessage="1" showErrorMessage="1" promptTitle="Airline ticket(s)" prompt="Please provide the cost for airline ticket(s)." sqref="R11" xr:uid="{7685D90D-0C2C-4358-82E0-56DE0126C13B}"/>
    <dataValidation allowBlank="1" showInputMessage="1" showErrorMessage="1" promptTitle="Extra costs (if justified)" prompt="Please provide any extra costs (if relevant). Please justify these costs in column A, as detailed as possible." sqref="S11" xr:uid="{C20B973C-DBF3-4F1F-9318-AE3FB3DBC639}"/>
    <dataValidation allowBlank="1" showInputMessage="1" showErrorMessage="1" promptTitle="Supervision and research fee" prompt="Please provide the supervision and research fee. This will be automatically filled in for Belgian scholars (10 EUR per day). Please note that 10 EUR per day is a maximum, also for local scholars." sqref="T11" xr:uid="{F29BC2A9-4B2C-4279-AE47-ED009BBE55DE}"/>
    <dataValidation allowBlank="1" showInputMessage="1" showErrorMessage="1" promptTitle="Estimated cost year 2" prompt="This is the total estimated cost per scholar (a summation of all allowances, fees and other costs) for the second activity year. Please do not manually fill in this column. The currency is always EUR." sqref="W11" xr:uid="{70FD060B-C0A2-4D58-BA71-F02DE6E3D5DB}"/>
    <dataValidation allowBlank="1" showInputMessage="1" showErrorMessage="1" promptTitle="Daily allowance" prompt="If relevant, please provide the daily allowance, but only when it is not automatically filled in (after you filled in columns D to F), or when it is shaded." sqref="L11" xr:uid="{AC75DA8B-0625-42CA-9530-0BD8E849A38C}"/>
    <dataValidation allowBlank="1" showInputMessage="1" showErrorMessage="1" promptTitle="Estimated cost per scholar" prompt="This is the total estimated cost per scholar (a summation of all allowances, fees and other costs). Please do not manually fill in this column. The currency is always EUR." sqref="U11" xr:uid="{E2E85377-D4D2-485A-BAC9-47BE249BB116}"/>
    <dataValidation allowBlank="1" showInputMessage="1" showErrorMessage="1" promptTitle="Estimated cost year 1" prompt="This is the total estimated cost per scholar (a summation of all allowances, fees and other costs) for the first activity year. Please do not manually fill in this column. The currency is always EUR." sqref="V11" xr:uid="{7D5E3EE9-7CCA-414C-94B1-17D99ECC64C3}"/>
    <dataValidation allowBlank="1" showInputMessage="1" showErrorMessage="1" promptTitle="Number of scholars" prompt="Please provide the number of scholars. Please note that all costs in columns M to T are unit costs. These will be multiplied by the number of scholars (this column) to provide the total budget in column V or W (depending on the activity year)." sqref="H11" xr:uid="{F232EA2D-17AD-4E94-B207-0C8A2B5357A2}"/>
    <dataValidation allowBlank="1" showInputMessage="1" showErrorMessage="1" promptTitle="Estimated cost year 3" prompt="This is the total estimated cost per scholar (a summation of all allowances, fees and other costs) for the third activity year. Please do not manually fill in this column. The currency is always EUR." sqref="X11" xr:uid="{B82F4780-EF0E-4D7F-9D71-C3668ABDABBE}"/>
    <dataValidation type="list" allowBlank="1" showInputMessage="1" showErrorMessage="1" sqref="D12:D41" xr:uid="{639FD6D0-DDEE-4674-9856-F1541F905C74}">
      <formula1>"1,2,3,4,5"</formula1>
    </dataValidation>
    <dataValidation allowBlank="1" showInputMessage="1" showErrorMessage="1" promptTitle="Budget category" prompt="By default &quot;D. Scholarship costs&quot;. This column will be filled in automatically, after you filled in the Location and Type of the scholarship." sqref="A11" xr:uid="{BB12A1F7-7B05-4082-A274-09D808D6D255}"/>
    <dataValidation allowBlank="1" showInputMessage="1" showErrorMessage="1" promptTitle="Budget subcategory" prompt="This column will be filled in automatically, after you filled in the Location and Type of the scholarship." sqref="B11" xr:uid="{2E994F9C-6E15-4897-8259-72FA72D33D75}"/>
  </dataValidations>
  <pageMargins left="0.7" right="0.7" top="0.75" bottom="0.75" header="0.3" footer="0.3"/>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D2:L101"/>
  <sheetViews>
    <sheetView showGridLines="0" topLeftCell="C1" workbookViewId="0">
      <selection activeCell="L16" sqref="L16"/>
    </sheetView>
  </sheetViews>
  <sheetFormatPr defaultColWidth="9.33203125" defaultRowHeight="16.8"/>
  <cols>
    <col min="1" max="3" width="9.33203125" style="1" customWidth="1"/>
    <col min="4" max="4" width="29" style="1" bestFit="1" customWidth="1"/>
    <col min="5" max="5" width="21.33203125" style="1" bestFit="1" customWidth="1"/>
    <col min="6" max="6" width="17.6640625" style="1" bestFit="1" customWidth="1"/>
    <col min="7" max="12" width="19.44140625" style="1" customWidth="1"/>
    <col min="13" max="13" width="9.33203125" style="1" customWidth="1"/>
    <col min="14" max="16384" width="9.33203125" style="1"/>
  </cols>
  <sheetData>
    <row r="2" spans="4:12" s="2" customFormat="1" ht="30.75" customHeight="1">
      <c r="D2" s="2" t="s">
        <v>66</v>
      </c>
      <c r="E2" s="2" t="s">
        <v>84</v>
      </c>
      <c r="F2" s="2" t="s">
        <v>85</v>
      </c>
      <c r="G2" s="2" t="s">
        <v>86</v>
      </c>
      <c r="H2" s="2" t="s">
        <v>87</v>
      </c>
      <c r="I2" s="2" t="s">
        <v>88</v>
      </c>
      <c r="J2" s="2" t="s">
        <v>89</v>
      </c>
      <c r="K2" s="2" t="s">
        <v>90</v>
      </c>
      <c r="L2" s="2" t="s">
        <v>91</v>
      </c>
    </row>
    <row r="3" spans="4:12">
      <c r="D3" s="1" t="s">
        <v>84</v>
      </c>
      <c r="E3" s="1" t="s">
        <v>86</v>
      </c>
      <c r="F3" s="1" t="s">
        <v>89</v>
      </c>
      <c r="G3" s="1" t="s">
        <v>92</v>
      </c>
      <c r="H3" s="1" t="s">
        <v>93</v>
      </c>
      <c r="I3" s="1" t="s">
        <v>93</v>
      </c>
      <c r="J3" s="1" t="s">
        <v>94</v>
      </c>
      <c r="K3" s="1" t="s">
        <v>93</v>
      </c>
      <c r="L3" s="1" t="s">
        <v>93</v>
      </c>
    </row>
    <row r="4" spans="4:12">
      <c r="D4" s="1" t="s">
        <v>85</v>
      </c>
      <c r="E4" s="1" t="s">
        <v>87</v>
      </c>
      <c r="F4" s="1" t="s">
        <v>90</v>
      </c>
      <c r="G4" s="1" t="s">
        <v>95</v>
      </c>
    </row>
    <row r="5" spans="4:12">
      <c r="E5" s="1" t="s">
        <v>88</v>
      </c>
      <c r="F5" s="1" t="s">
        <v>91</v>
      </c>
      <c r="G5" s="1" t="s">
        <v>96</v>
      </c>
    </row>
    <row r="16" spans="4:12">
      <c r="D16" s="1" t="s">
        <v>26</v>
      </c>
      <c r="E16" s="1" t="s">
        <v>30</v>
      </c>
      <c r="F16" s="1" t="s">
        <v>36</v>
      </c>
      <c r="G16" s="1" t="s">
        <v>39</v>
      </c>
      <c r="H16" s="1" t="s">
        <v>83</v>
      </c>
      <c r="L16" s="1" t="s">
        <v>123</v>
      </c>
    </row>
    <row r="17" spans="4:12">
      <c r="L17" s="1" t="s">
        <v>124</v>
      </c>
    </row>
    <row r="18" spans="4:12">
      <c r="D18" s="1" t="s">
        <v>27</v>
      </c>
      <c r="E18" s="1" t="s">
        <v>31</v>
      </c>
      <c r="F18" s="1" t="s">
        <v>37</v>
      </c>
      <c r="G18" s="1" t="s">
        <v>40</v>
      </c>
      <c r="H18" s="1" t="s">
        <v>97</v>
      </c>
      <c r="L18" s="1" t="s">
        <v>125</v>
      </c>
    </row>
    <row r="19" spans="4:12">
      <c r="D19" s="1" t="s">
        <v>28</v>
      </c>
      <c r="E19" s="1" t="s">
        <v>32</v>
      </c>
      <c r="F19" s="1" t="s">
        <v>38</v>
      </c>
      <c r="G19" s="1" t="s">
        <v>43</v>
      </c>
      <c r="H19" s="1" t="s">
        <v>98</v>
      </c>
      <c r="L19" s="1" t="s">
        <v>126</v>
      </c>
    </row>
    <row r="20" spans="4:12">
      <c r="D20" s="1" t="s">
        <v>29</v>
      </c>
      <c r="E20" s="1" t="s">
        <v>33</v>
      </c>
      <c r="L20" s="1" t="s">
        <v>127</v>
      </c>
    </row>
    <row r="21" spans="4:12">
      <c r="E21" s="1" t="s">
        <v>34</v>
      </c>
      <c r="H21" s="1" t="s">
        <v>99</v>
      </c>
      <c r="L21" s="1" t="s">
        <v>128</v>
      </c>
    </row>
    <row r="22" spans="4:12">
      <c r="E22" s="1" t="s">
        <v>35</v>
      </c>
      <c r="H22" s="1" t="s">
        <v>19</v>
      </c>
      <c r="L22" s="1" t="s">
        <v>129</v>
      </c>
    </row>
    <row r="23" spans="4:12">
      <c r="L23" s="1" t="s">
        <v>130</v>
      </c>
    </row>
    <row r="101" spans="4:4">
      <c r="D101" s="1" t="s">
        <v>100</v>
      </c>
    </row>
  </sheetData>
  <sheetProtection algorithmName="SHA-512" hashValue="73z8gu7sTfVXT0wdIWXpc6bz/CwP7mH9emRDjKbKRfqzcD2iKl4BkK/jT+CBbQ1A2+M2y03YACCB5XsLVeVCeQ==" saltValue="c7NhSud9javQzuGhTl6xmg==" spinCount="100000" sheet="1" objects="1" scenarios="1"/>
  <phoneticPr fontId="4" type="noConversion"/>
  <pageMargins left="0.7" right="0.7" top="0.75" bottom="0.75" header="0.3" footer="0.3"/>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A582C26B18E74DA6F52D6C657F8B79" ma:contentTypeVersion="19" ma:contentTypeDescription="Create a new document." ma:contentTypeScope="" ma:versionID="59f6fd4f6583a7344b2a66b1f4c6b6bd">
  <xsd:schema xmlns:xsd="http://www.w3.org/2001/XMLSchema" xmlns:xs="http://www.w3.org/2001/XMLSchema" xmlns:p="http://schemas.microsoft.com/office/2006/metadata/properties" xmlns:ns2="2a951082-c592-4248-a879-50761f1225b6" xmlns:ns3="ad3986a9-4da0-4a52-bd94-fb9ef1922257" targetNamespace="http://schemas.microsoft.com/office/2006/metadata/properties" ma:root="true" ma:fieldsID="bba57a321087d422a62da6f3a0a5ac49" ns2:_="" ns3:_="">
    <xsd:import namespace="2a951082-c592-4248-a879-50761f1225b6"/>
    <xsd:import namespace="ad3986a9-4da0-4a52-bd94-fb9ef19222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951082-c592-4248-a879-50761f122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c72ab1d-8e06-4cab-863e-a6923078ab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3986a9-4da0-4a52-bd94-fb9ef192225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4c497f-3245-4e6a-b266-f15830b026e1}" ma:internalName="TaxCatchAll" ma:showField="CatchAllData" ma:web="ad3986a9-4da0-4a52-bd94-fb9ef1922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ad3986a9-4da0-4a52-bd94-fb9ef1922257" xsi:nil="true"/>
    <lcf76f155ced4ddcb4097134ff3c332f xmlns="2a951082-c592-4248-a879-50761f1225b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C1A97D-BD39-4416-BF9C-DD63F8DBFC0C}">
  <ds:schemaRefs>
    <ds:schemaRef ds:uri="http://schemas.microsoft.com/sharepoint/v3/contenttype/forms"/>
  </ds:schemaRefs>
</ds:datastoreItem>
</file>

<file path=customXml/itemProps2.xml><?xml version="1.0" encoding="utf-8"?>
<ds:datastoreItem xmlns:ds="http://schemas.openxmlformats.org/officeDocument/2006/customXml" ds:itemID="{4C127ACC-B454-4286-AFBA-796608887D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951082-c592-4248-a879-50761f1225b6"/>
    <ds:schemaRef ds:uri="ad3986a9-4da0-4a52-bd94-fb9ef1922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BEF671-DD37-4A11-A7F9-02C290093C62}">
  <ds:schemaRefs>
    <ds:schemaRef ds:uri="http://schemas.microsoft.com/DataMashup"/>
  </ds:schemaRefs>
</ds:datastoreItem>
</file>

<file path=customXml/itemProps4.xml><?xml version="1.0" encoding="utf-8"?>
<ds:datastoreItem xmlns:ds="http://schemas.openxmlformats.org/officeDocument/2006/customXml" ds:itemID="{A95CF962-3B19-45FE-8544-2710266E698F}">
  <ds:schemaRefs>
    <ds:schemaRef ds:uri="2a951082-c592-4248-a879-50761f1225b6"/>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ad3986a9-4da0-4a52-bd94-fb9ef192225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Manual</vt:lpstr>
      <vt:lpstr>OVERVIEW</vt:lpstr>
      <vt:lpstr>A. Investment costs</vt:lpstr>
      <vt:lpstr>B. Operational costs</vt:lpstr>
      <vt:lpstr>C. Personnel costs</vt:lpstr>
      <vt:lpstr>D. Scholarship costs</vt:lpstr>
      <vt:lpstr>Validation</vt:lpstr>
      <vt:lpstr>OVERVIEW!Print_Area</vt:lpstr>
    </vt:vector>
  </TitlesOfParts>
  <Manager/>
  <Company>Technology 4 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Roger Govier</dc:creator>
  <cp:keywords/>
  <dc:description/>
  <cp:lastModifiedBy>Tim Zeuwts</cp:lastModifiedBy>
  <cp:revision/>
  <dcterms:created xsi:type="dcterms:W3CDTF">2011-06-04T09:11:36Z</dcterms:created>
  <dcterms:modified xsi:type="dcterms:W3CDTF">2025-12-09T16:44:56Z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0x010100A9A582C26B18E74DA6F52D6C657F8B79</vt:lpwstr>
  </property>
  <property fmtid="{D5CDD505-2E9C-101B-9397-08002B2CF9AE}" pid="3" name="MediaServiceImageTags">
    <vt:lpwstr/>
  </property>
</Properties>
</file>